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SO 01 - Železniční svršek..." sheetId="2" state="visible" r:id="rId3"/>
    <sheet name="SO 02.1 - Přejezd km 131,..." sheetId="3" state="visible" r:id="rId4"/>
    <sheet name="SO 02.2 - Přejezd km 116,..." sheetId="4" state="visible" r:id="rId5"/>
    <sheet name="SO 03.1 - Výměna prvků PUK" sheetId="5" state="visible" r:id="rId6"/>
    <sheet name="SO 03.2 - Ostatní opravné..." sheetId="6" state="visible" r:id="rId7"/>
    <sheet name="SO 03.3 - Vedlejší rozpoč..." sheetId="7" state="visible" r:id="rId8"/>
    <sheet name="VRN - Vedlejší rozpočtové..." sheetId="8" state="visible" r:id="rId9"/>
  </sheets>
  <definedNames>
    <definedName function="false" hidden="false" localSheetId="0" name="_xlnm.Print_Area" vbProcedure="false">'Rekapitulace stavby'!$D$4:$AO$36;'Rekapitulace stavby'!$C$42:$AQ$64</definedName>
    <definedName function="false" hidden="false" localSheetId="0" name="_xlnm.Print_Titles" vbProcedure="false">'Rekapitulace stavby'!$52:$52</definedName>
    <definedName function="false" hidden="false" localSheetId="1" name="_xlnm.Print_Area" vbProcedure="false">'SO 01 - Železniční svršek...'!$C$4:$J$39;'SO 01 - Železniční svršek...'!$C$45:$J$63;'SO 01 - Železniční svršek...'!$C$69:$K$584</definedName>
    <definedName function="false" hidden="false" localSheetId="1" name="_xlnm.Print_Titles" vbProcedure="false">'SO 01 - Železniční svršek...'!$81:$81</definedName>
    <definedName function="false" hidden="true" localSheetId="1" name="_xlnm._FilterDatabase" vbProcedure="false">'SO 01 - Železniční svršek...'!$C$81:$K$584</definedName>
    <definedName function="false" hidden="false" localSheetId="2" name="_xlnm.Print_Area" vbProcedure="false">'SO 02.1 - Přejezd km 131,...'!$C$4:$J$41;'SO 02.1 - Přejezd km 131,...'!$C$47:$J$67;'SO 02.1 - Přejezd km 131,...'!$C$73:$K$202</definedName>
    <definedName function="false" hidden="false" localSheetId="2" name="_xlnm.Print_Titles" vbProcedure="false">'SO 02.1 - Přejezd km 131,...'!$87:$87</definedName>
    <definedName function="false" hidden="true" localSheetId="2" name="_xlnm._FilterDatabase" vbProcedure="false">'SO 02.1 - Přejezd km 131,...'!$C$87:$K$202</definedName>
    <definedName function="false" hidden="false" localSheetId="3" name="_xlnm.Print_Area" vbProcedure="false">'SO 02.2 - Přejezd km 116,...'!$C$4:$J$41;'SO 02.2 - Přejezd km 116,...'!$C$47:$J$67;'SO 02.2 - Přejezd km 116,...'!$C$73:$K$166</definedName>
    <definedName function="false" hidden="false" localSheetId="3" name="_xlnm.Print_Titles" vbProcedure="false">'SO 02.2 - Přejezd km 116,...'!$87:$87</definedName>
    <definedName function="false" hidden="true" localSheetId="3" name="_xlnm._FilterDatabase" vbProcedure="false">'SO 02.2 - Přejezd km 116,...'!$C$87:$K$166</definedName>
    <definedName function="false" hidden="false" localSheetId="4" name="_xlnm.Print_Area" vbProcedure="false">'SO 03.1 - Výměna prvků PUK'!$C$4:$J$41;'SO 03.1 - Výměna prvků PUK'!$C$47:$J$67;'SO 03.1 - Výměna prvků PUK'!$C$73:$K$107</definedName>
    <definedName function="false" hidden="false" localSheetId="4" name="_xlnm.Print_Titles" vbProcedure="false">'SO 03.1 - Výměna prvků PUK'!$87:$87</definedName>
    <definedName function="false" hidden="true" localSheetId="4" name="_xlnm._FilterDatabase" vbProcedure="false">'SO 03.1 - Výměna prvků PUK'!$C$87:$K$107</definedName>
    <definedName function="false" hidden="false" localSheetId="5" name="_xlnm.Print_Area" vbProcedure="false">'SO 03.2 - Ostatní opravné...'!$C$4:$J$41;'SO 03.2 - Ostatní opravné...'!$C$47:$J$73;'SO 03.2 - Ostatní opravné...'!$C$79:$K$138</definedName>
    <definedName function="false" hidden="false" localSheetId="5" name="_xlnm.Print_Titles" vbProcedure="false">'SO 03.2 - Ostatní opravné...'!$93:$93</definedName>
    <definedName function="false" hidden="true" localSheetId="5" name="_xlnm._FilterDatabase" vbProcedure="false">'SO 03.2 - Ostatní opravné...'!$C$93:$K$138</definedName>
    <definedName function="false" hidden="false" localSheetId="6" name="_xlnm.Print_Area" vbProcedure="false">'SO 03.3 - Vedlejší rozpoč...'!$C$4:$J$41;'SO 03.3 - Vedlejší rozpoč...'!$C$47:$J$68;'SO 03.3 - Vedlejší rozpoč...'!$C$74:$K$98</definedName>
    <definedName function="false" hidden="false" localSheetId="6" name="_xlnm.Print_Titles" vbProcedure="false">'SO 03.3 - Vedlejší rozpoč...'!$88:$88</definedName>
    <definedName function="false" hidden="true" localSheetId="6" name="_xlnm._FilterDatabase" vbProcedure="false">'SO 03.3 - Vedlejší rozpoč...'!$C$88:$K$98</definedName>
    <definedName function="false" hidden="false" localSheetId="7" name="_xlnm.Print_Area" vbProcedure="false">'VRN - Vedlejší rozpočtové...'!$C$4:$J$39;'VRN - Vedlejší rozpočtové...'!$C$45:$J$61;'VRN - Vedlejší rozpočtové...'!$C$67:$K$103</definedName>
    <definedName function="false" hidden="false" localSheetId="7" name="_xlnm.Print_Titles" vbProcedure="false">'VRN - Vedlejší rozpočtové...'!$79:$79</definedName>
    <definedName function="false" hidden="true" localSheetId="7" name="_xlnm._FilterDatabase" vbProcedure="false">'VRN - Vedlejší rozpočtové...'!$C$79:$K$103</definedName>
    <definedName function="false" hidden="false" localSheetId="0" name="_xlnm.Print_Titles" vbProcedure="false">'Rekapitulace stavby'!$52:$52</definedName>
    <definedName function="false" hidden="false" localSheetId="1" name="_xlnm.Print_Titles" vbProcedure="false">'SO 01 - Železniční svršek...'!$81:$81</definedName>
    <definedName function="false" hidden="false" localSheetId="2" name="_xlnm.Print_Titles" vbProcedure="false">'SO 02.1 - Přejezd km 131,...'!$87:$87</definedName>
    <definedName function="false" hidden="false" localSheetId="3" name="_xlnm.Print_Titles" vbProcedure="false">'SO 02.2 - Přejezd km 116,...'!$87:$87</definedName>
    <definedName function="false" hidden="false" localSheetId="4" name="_xlnm.Print_Titles" vbProcedure="false">'SO 03.1 - Výměna prvků PUK'!$87:$87</definedName>
    <definedName function="false" hidden="false" localSheetId="5" name="_xlnm.Print_Titles" vbProcedure="false">'SO 03.2 - Ostatní opravné...'!$93:$93</definedName>
    <definedName function="false" hidden="false" localSheetId="6" name="_xlnm.Print_Titles" vbProcedure="false">'SO 03.3 - Vedlejší rozpoč...'!$88:$88</definedName>
    <definedName function="false" hidden="false" localSheetId="7" name="_xlnm.Print_Titles" vbProcedure="false">'VRN - Vedlejší rozpočtové...'!$79:$79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<sst xmlns="http://schemas.openxmlformats.org/spreadsheetml/2006/main" count="8372" uniqueCount="1322">
  <si>
    <t xml:space="preserve">Export Komplet</t>
  </si>
  <si>
    <t xml:space="preserve">2.0</t>
  </si>
  <si>
    <t xml:space="preserve">ZAMOK</t>
  </si>
  <si>
    <t xml:space="preserve">False</t>
  </si>
  <si>
    <t xml:space="preserve">{425dabb8-d099-4094-bd5a-43382164487d}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</si>
  <si>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</si>
  <si>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</si>
  <si>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</si>
  <si>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</si>
  <si>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</si>
  <si>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</si>
  <si>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</si>
  <si>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</si>
  <si>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ZPD04/2019_2_K</t>
  </si>
  <si>
    <t xml:space="preserve">Měnit lze pouze buňky se žlutým podbarvením!_x005F_x000d_
_x005F_x000d_
1) na prvním listu Rekapitulace stavby vyplňte v sestavě_x005F_x000d_
_x005F_x000d_
    a) Souhrnný list_x005F_x000d_
       - údaje o Zhotoviteli_x005F_x000d_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Zhotoviteli, pokud se liší od údajů o Zhotoviteli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</si>
  <si>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0,1</t>
  </si>
  <si>
    <t xml:space="preserve">Stavba:</t>
  </si>
  <si>
    <t xml:space="preserve">Oprava koleje v úseku Střelice - Hrušovany nad Jevišovkou_K</t>
  </si>
  <si>
    <t xml:space="preserve">1</t>
  </si>
  <si>
    <t xml:space="preserve">KSO:</t>
  </si>
  <si>
    <t xml:space="preserve">CC-CZ:</t>
  </si>
  <si>
    <t xml:space="preserve">Místo:</t>
  </si>
  <si>
    <t xml:space="preserve">Střelice - Hrušovany nad Jevišovkou</t>
  </si>
  <si>
    <t xml:space="preserve">Datum:</t>
  </si>
  <si>
    <t xml:space="preserve">Vyplň údaj</t>
  </si>
  <si>
    <t xml:space="preserve">10</t>
  </si>
  <si>
    <t xml:space="preserve">Zadavatel:</t>
  </si>
  <si>
    <t xml:space="preserve">IČ:</t>
  </si>
  <si>
    <t xml:space="preserve">70994234</t>
  </si>
  <si>
    <t xml:space="preserve">Správa železniční dopravní cesty,státní organizace</t>
  </si>
  <si>
    <t xml:space="preserve">DIČ:</t>
  </si>
  <si>
    <t xml:space="preserve">CZ70994234</t>
  </si>
  <si>
    <t xml:space="preserve">Uchazeč:</t>
  </si>
  <si>
    <t xml:space="preserve">Projektant:</t>
  </si>
  <si>
    <t xml:space="preserve">25284525</t>
  </si>
  <si>
    <t xml:space="preserve">DMC Havlíčkův Brod, s.r.o.</t>
  </si>
  <si>
    <t xml:space="preserve">CZ25284525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</si>
  <si>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</si>
  <si>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</si>
  <si>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</si>
  <si>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</si>
  <si>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</si>
  <si>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</si>
  <si>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</si>
  <si>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</si>
  <si>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</si>
  <si>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</si>
  <si>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</si>
  <si>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</si>
  <si>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</si>
  <si>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</si>
  <si>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</si>
  <si>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</si>
  <si>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</si>
  <si>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</si>
  <si>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</si>
  <si>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</si>
  <si>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</si>
  <si>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</si>
  <si>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</si>
  <si>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</si>
  <si>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</si>
  <si>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</si>
  <si>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</si>
  <si>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</si>
  <si>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</si>
  <si>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</si>
  <si>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</si>
  <si>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</si>
  <si>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</si>
  <si>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</si>
  <si>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</si>
  <si>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</si>
  <si>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</si>
  <si>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</si>
  <si>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</si>
  <si>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</si>
  <si>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</si>
  <si>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</si>
  <si>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01</t>
  </si>
  <si>
    <t xml:space="preserve">Železniční svršek a spodek</t>
  </si>
  <si>
    <t xml:space="preserve">STA</t>
  </si>
  <si>
    <t xml:space="preserve">{a6edf037-5926-4b6c-b584-7af142ab0f0b}</t>
  </si>
  <si>
    <t xml:space="preserve">2</t>
  </si>
  <si>
    <t xml:space="preserve">SO 02</t>
  </si>
  <si>
    <t xml:space="preserve">Přejezdy a přechody</t>
  </si>
  <si>
    <t xml:space="preserve">{0e1ca6f8-29e0-4348-9748-da1005a6bacb}</t>
  </si>
  <si>
    <t xml:space="preserve">SO 02.1</t>
  </si>
  <si>
    <t xml:space="preserve">Přejezd km 131,477 (P3939)</t>
  </si>
  <si>
    <t xml:space="preserve">Soupis</t>
  </si>
  <si>
    <t xml:space="preserve">{3d675073-a4a7-4ba9-bbe4-99cb0aa8a3a9}</t>
  </si>
  <si>
    <t xml:space="preserve">SO 02.2</t>
  </si>
  <si>
    <t xml:space="preserve">Přejezd km 116,789 (P3935)</t>
  </si>
  <si>
    <t xml:space="preserve">{e53fabd4-e1a5-4019-93dc-a9ef510b0808}</t>
  </si>
  <si>
    <t xml:space="preserve">SO 03</t>
  </si>
  <si>
    <t xml:space="preserve">Propustky a mosty</t>
  </si>
  <si>
    <t xml:space="preserve">{7fdac66d-eead-4507-8d71-0197b8f13aa6}</t>
  </si>
  <si>
    <t xml:space="preserve">SO 03.1</t>
  </si>
  <si>
    <t xml:space="preserve">Výměna prvků PUK</t>
  </si>
  <si>
    <t xml:space="preserve">{25df6e89-1383-4651-9040-4291e3db2353}</t>
  </si>
  <si>
    <t xml:space="preserve">SO 03.2</t>
  </si>
  <si>
    <t xml:space="preserve">Ostatní opravné práce</t>
  </si>
  <si>
    <t xml:space="preserve">{286b29e1-01cf-4aa6-ad40-6c2abba25ff6}</t>
  </si>
  <si>
    <t xml:space="preserve">SO 03.3</t>
  </si>
  <si>
    <t xml:space="preserve">Vedlejší rozpočtové náklady</t>
  </si>
  <si>
    <t xml:space="preserve">{bfea0c17-ee3b-4d59-af36-d3acc41b8291}</t>
  </si>
  <si>
    <t xml:space="preserve">VRN</t>
  </si>
  <si>
    <t xml:space="preserve">{adcccfd7-1ef7-445f-a6e9-67319dee4a84}</t>
  </si>
  <si>
    <t xml:space="preserve">KRYCÍ LIST SOUPISU PRACÍ</t>
  </si>
  <si>
    <t xml:space="preserve">Objekt:</t>
  </si>
  <si>
    <t xml:space="preserve">SO 01 - Železniční svršek a spodek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</si>
  <si>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</si>
  <si>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</si>
  <si>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</si>
  <si>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</si>
  <si>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</si>
  <si>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</si>
  <si>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5 - Komunikace pozemní</t>
  </si>
  <si>
    <t xml:space="preserve">OST - Ostatní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</si>
  <si>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</si>
  <si>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</si>
  <si>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</si>
  <si>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</si>
  <si>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</si>
  <si>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</si>
  <si>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</si>
  <si>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</si>
  <si>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</si>
  <si>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</si>
  <si>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</si>
  <si>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</si>
  <si>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</si>
  <si>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</si>
  <si>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</si>
  <si>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</si>
  <si>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5</t>
  </si>
  <si>
    <t xml:space="preserve">Komunikace pozemní</t>
  </si>
  <si>
    <t xml:space="preserve">K</t>
  </si>
  <si>
    <t xml:space="preserve">022111001</t>
  </si>
  <si>
    <t xml:space="preserve">Geodetické práce Kontrola PPK při směrové a výškové úpravě koleje zaměřením APK trať jednokolejná - dokumentace PPK</t>
  </si>
  <si>
    <t xml:space="preserve">km</t>
  </si>
  <si>
    <t xml:space="preserve">4</t>
  </si>
  <si>
    <t xml:space="preserve">1423923074</t>
  </si>
  <si>
    <t xml:space="preserve">P</t>
  </si>
  <si>
    <t xml:space="preserve">Poznámka k položce:_x005F_x000d_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</si>
  <si>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5901005010</t>
  </si>
  <si>
    <t xml:space="preserve">Měření geometrických parametrů měřícím vozíkem v koleji</t>
  </si>
  <si>
    <t xml:space="preserve">Sborník UOŽI 01 2019</t>
  </si>
  <si>
    <t xml:space="preserve">-1236328611</t>
  </si>
  <si>
    <t xml:space="preserve">Poznámka k položce:_x005F_x000d_
Kilometr koleje=km</t>
  </si>
  <si>
    <t xml:space="preserve">VV</t>
  </si>
  <si>
    <t xml:space="preserve">Kolej č.1</t>
  </si>
  <si>
    <t xml:space="preserve">116,905-116,757</t>
  </si>
  <si>
    <t xml:space="preserve">131,484182-128,431698</t>
  </si>
  <si>
    <t xml:space="preserve">Kolej č.2</t>
  </si>
  <si>
    <t xml:space="preserve">131,484182-131,094918</t>
  </si>
  <si>
    <t xml:space="preserve">Součet</t>
  </si>
  <si>
    <t xml:space="preserve">3</t>
  </si>
  <si>
    <t xml:space="preserve">5905025110</t>
  </si>
  <si>
    <t xml:space="preserve">Doplnění stezky štěrkodrtí souvislé</t>
  </si>
  <si>
    <t xml:space="preserve">m3</t>
  </si>
  <si>
    <t xml:space="preserve">-679817122</t>
  </si>
  <si>
    <t xml:space="preserve">"Přejezd km 116,788" 0,4*5*4</t>
  </si>
  <si>
    <t xml:space="preserve">"Přejezd km 131,473" (7,2+3,9+5+5)*0,4</t>
  </si>
  <si>
    <t xml:space="preserve">M</t>
  </si>
  <si>
    <t xml:space="preserve">5955101025</t>
  </si>
  <si>
    <t xml:space="preserve">Kamenivo drcené drť frakce 4/8</t>
  </si>
  <si>
    <t xml:space="preserve">t</t>
  </si>
  <si>
    <t xml:space="preserve">8</t>
  </si>
  <si>
    <t xml:space="preserve">83647717</t>
  </si>
  <si>
    <t xml:space="preserve">"Stezky u přejezdů" 16,44*0,1*1,8/2</t>
  </si>
  <si>
    <t xml:space="preserve">5955101030</t>
  </si>
  <si>
    <t xml:space="preserve">Kamenivo drcené drť frakce 8/16</t>
  </si>
  <si>
    <t xml:space="preserve">-1591163812</t>
  </si>
  <si>
    <t xml:space="preserve">6</t>
  </si>
  <si>
    <t xml:space="preserve">5905055010</t>
  </si>
  <si>
    <t xml:space="preserve">Odstranění stávajícího kolejového lože odtěžením v koleji</t>
  </si>
  <si>
    <t xml:space="preserve">-1112523824</t>
  </si>
  <si>
    <t xml:space="preserve">(116,905-116,757)*2300</t>
  </si>
  <si>
    <t xml:space="preserve">(130,052574-129,945)*2300</t>
  </si>
  <si>
    <t xml:space="preserve">(130,619960-130,439904)*2300</t>
  </si>
  <si>
    <t xml:space="preserve">(131,484182-131,463452)*2300</t>
  </si>
  <si>
    <t xml:space="preserve">Mezisoučet</t>
  </si>
  <si>
    <t xml:space="preserve">(131,484182-131,459182)*2300</t>
  </si>
  <si>
    <t xml:space="preserve">7</t>
  </si>
  <si>
    <t xml:space="preserve">5905060010</t>
  </si>
  <si>
    <t xml:space="preserve">Zřízení nového kolejového lože v koleji</t>
  </si>
  <si>
    <t xml:space="preserve">163320813</t>
  </si>
  <si>
    <t xml:space="preserve">(116,905-116,757)*2115</t>
  </si>
  <si>
    <t xml:space="preserve">(130,010739-129,945)*2115</t>
  </si>
  <si>
    <t xml:space="preserve">(130,052574-130,010739)*1690</t>
  </si>
  <si>
    <t xml:space="preserve">(130,449104-130,439904)*1690</t>
  </si>
  <si>
    <t xml:space="preserve">(130,619960-130,449904)*2115</t>
  </si>
  <si>
    <t xml:space="preserve">(131,484182-131,463452)*2115</t>
  </si>
  <si>
    <t xml:space="preserve">"mocnost KL zvýšená na 0,4m" 118*0,05</t>
  </si>
  <si>
    <t xml:space="preserve">(131,484182-131,459182)*2110</t>
  </si>
  <si>
    <t xml:space="preserve">5905065010</t>
  </si>
  <si>
    <t xml:space="preserve">Samostatná úprava vrstvy kolejového lože pod ložnou plochou pražců v koleji</t>
  </si>
  <si>
    <t xml:space="preserve">m2</t>
  </si>
  <si>
    <t xml:space="preserve">-96890397</t>
  </si>
  <si>
    <t xml:space="preserve">(129,945-128,431698)*1000*4</t>
  </si>
  <si>
    <t xml:space="preserve">(131,463452-130,619960)*1000*4</t>
  </si>
  <si>
    <t xml:space="preserve">9</t>
  </si>
  <si>
    <t xml:space="preserve">5905085040</t>
  </si>
  <si>
    <t xml:space="preserve">Souvislé čištění KL strojně koleje pražce betonové rozdělení "c"</t>
  </si>
  <si>
    <t xml:space="preserve">574749887</t>
  </si>
  <si>
    <t xml:space="preserve">129,945-128,431698</t>
  </si>
  <si>
    <t xml:space="preserve">131,463452-130,619960</t>
  </si>
  <si>
    <t xml:space="preserve">5905105030</t>
  </si>
  <si>
    <t xml:space="preserve">Doplnění KL kamenivem souvisle strojně v koleji</t>
  </si>
  <si>
    <t xml:space="preserve">-591358916</t>
  </si>
  <si>
    <t xml:space="preserve">"Doplnění pro čištění KL" 2169</t>
  </si>
  <si>
    <t xml:space="preserve">"Doplnění při úpravě GPK kol.č.2" (131459,182-131094,918)*0,3</t>
  </si>
  <si>
    <t xml:space="preserve">11</t>
  </si>
  <si>
    <t xml:space="preserve">5955101000</t>
  </si>
  <si>
    <t xml:space="preserve">Kamenivo drcené štěrk frakce 31,5/63 třídy BI</t>
  </si>
  <si>
    <t xml:space="preserve">-2012754812</t>
  </si>
  <si>
    <t xml:space="preserve">"zřízení" 1000,469*1,85</t>
  </si>
  <si>
    <t xml:space="preserve">"doplnění" 2278,279*1,85</t>
  </si>
  <si>
    <t xml:space="preserve">12</t>
  </si>
  <si>
    <t xml:space="preserve">5905110010</t>
  </si>
  <si>
    <t xml:space="preserve">Snížení KL pod patou kolejnice v koleji</t>
  </si>
  <si>
    <t xml:space="preserve">707244242</t>
  </si>
  <si>
    <t xml:space="preserve">(116,905-116,757)</t>
  </si>
  <si>
    <t xml:space="preserve">(130,052574-128,431698)</t>
  </si>
  <si>
    <t xml:space="preserve">(131,484182-130,439904)</t>
  </si>
  <si>
    <t xml:space="preserve">Kolejč.2</t>
  </si>
  <si>
    <t xml:space="preserve">13</t>
  </si>
  <si>
    <t xml:space="preserve">5906130090</t>
  </si>
  <si>
    <t xml:space="preserve">Montáž kolejového roštu v ose koleje pražce dřevěné nevystrojené tv. S49 rozdělení "u"</t>
  </si>
  <si>
    <t xml:space="preserve">1170281210</t>
  </si>
  <si>
    <t xml:space="preserve">130,052574-130,010739</t>
  </si>
  <si>
    <t xml:space="preserve">130,449104-130,439904</t>
  </si>
  <si>
    <t xml:space="preserve">14</t>
  </si>
  <si>
    <t xml:space="preserve">5956101000</t>
  </si>
  <si>
    <t xml:space="preserve">Pražec dřevěný příčný nevystrojený dub 2600x260x160 mm</t>
  </si>
  <si>
    <t xml:space="preserve">kus</t>
  </si>
  <si>
    <t xml:space="preserve">1187800947</t>
  </si>
  <si>
    <t xml:space="preserve">"130,010739-130,052574" 63</t>
  </si>
  <si>
    <t xml:space="preserve">"130,439904-130,449104" 16</t>
  </si>
  <si>
    <t xml:space="preserve">5958140000</t>
  </si>
  <si>
    <t xml:space="preserve">Podkladnice žebrová tv. S4</t>
  </si>
  <si>
    <t xml:space="preserve">1562152287</t>
  </si>
  <si>
    <t xml:space="preserve">"Dřevěné pražce" 79*2</t>
  </si>
  <si>
    <t xml:space="preserve">"Most km 130,187" 1290</t>
  </si>
  <si>
    <t xml:space="preserve">16</t>
  </si>
  <si>
    <t xml:space="preserve">595814R2</t>
  </si>
  <si>
    <t xml:space="preserve">Podkladnice žebrová č. 485 (KVDZ)</t>
  </si>
  <si>
    <t xml:space="preserve">1348482229</t>
  </si>
  <si>
    <t xml:space="preserve">17</t>
  </si>
  <si>
    <t xml:space="preserve">595814R3</t>
  </si>
  <si>
    <t xml:space="preserve">Podkladnice žebrová č. 484 (KVDZ)</t>
  </si>
  <si>
    <t xml:space="preserve">-165901394</t>
  </si>
  <si>
    <t xml:space="preserve">18</t>
  </si>
  <si>
    <t xml:space="preserve">595814R4</t>
  </si>
  <si>
    <t xml:space="preserve">Podkladnice žebrová č. 483 (KVDZ)</t>
  </si>
  <si>
    <t xml:space="preserve">143641100</t>
  </si>
  <si>
    <t xml:space="preserve">19</t>
  </si>
  <si>
    <t xml:space="preserve">595814R5</t>
  </si>
  <si>
    <t xml:space="preserve">Podkladnice žebrová č. 490 (KVDZ)</t>
  </si>
  <si>
    <t xml:space="preserve">-919066136</t>
  </si>
  <si>
    <t xml:space="preserve">20</t>
  </si>
  <si>
    <t xml:space="preserve">595814R6</t>
  </si>
  <si>
    <t xml:space="preserve">Podkladnice žebrová č. 538 (KVDZ)</t>
  </si>
  <si>
    <t xml:space="preserve">618123505</t>
  </si>
  <si>
    <t xml:space="preserve">5958158005</t>
  </si>
  <si>
    <t xml:space="preserve">Podložka pryžová pod patu kolejnice S49  183/126/6</t>
  </si>
  <si>
    <t xml:space="preserve">-652622350</t>
  </si>
  <si>
    <t xml:space="preserve">"dřevěné pražce, odečet KVDZ" 158-10</t>
  </si>
  <si>
    <t xml:space="preserve">"pražce VPS v přejezdu" 34</t>
  </si>
  <si>
    <t xml:space="preserve">"Výměna upevnění v kol.č.2" 246</t>
  </si>
  <si>
    <t xml:space="preserve">22</t>
  </si>
  <si>
    <t xml:space="preserve">5958158070</t>
  </si>
  <si>
    <t xml:space="preserve">Podložka polyetylenová pod podkladnici 380/160/2 (S4, R4)</t>
  </si>
  <si>
    <t xml:space="preserve">-283702413</t>
  </si>
  <si>
    <t xml:space="preserve">"dřevěné pražce, odečet podkladnice 485 KVDZ" 158-10</t>
  </si>
  <si>
    <t xml:space="preserve">23</t>
  </si>
  <si>
    <t xml:space="preserve">5958173000</t>
  </si>
  <si>
    <t xml:space="preserve">Polyetylenové pásy v kotoučích</t>
  </si>
  <si>
    <t xml:space="preserve">526396469</t>
  </si>
  <si>
    <t xml:space="preserve">"Podkladnice č. 485 KVDZ" 0,094*10</t>
  </si>
  <si>
    <t xml:space="preserve">24</t>
  </si>
  <si>
    <t xml:space="preserve">5958128000</t>
  </si>
  <si>
    <t xml:space="preserve">Komplety Skl 14  (svěrka Skl 14, vrtule R1,podložka Uls7)</t>
  </si>
  <si>
    <t xml:space="preserve">2033847727</t>
  </si>
  <si>
    <t xml:space="preserve">"dřevěné pražce s odečtem KVDZ" (79-10)*4</t>
  </si>
  <si>
    <t xml:space="preserve">"KVDZ" 30</t>
  </si>
  <si>
    <t xml:space="preserve">25</t>
  </si>
  <si>
    <t xml:space="preserve">5958134075</t>
  </si>
  <si>
    <t xml:space="preserve">Součásti upevňovací vrtule R1(145)</t>
  </si>
  <si>
    <t xml:space="preserve">1881370185</t>
  </si>
  <si>
    <t xml:space="preserve">"dřevěné pražce" 79*8</t>
  </si>
  <si>
    <t xml:space="preserve">26</t>
  </si>
  <si>
    <t xml:space="preserve">5958134040</t>
  </si>
  <si>
    <t xml:space="preserve">Součásti upevňovací kroužek pružný dvojitý Fe 6</t>
  </si>
  <si>
    <t xml:space="preserve">-772978253</t>
  </si>
  <si>
    <t xml:space="preserve">27</t>
  </si>
  <si>
    <t xml:space="preserve">5906130390</t>
  </si>
  <si>
    <t xml:space="preserve">Montáž kolejového roštu v ose koleje pražce betonové vystrojené tv. S49 rozdělení "d"</t>
  </si>
  <si>
    <t xml:space="preserve">450536943</t>
  </si>
  <si>
    <t xml:space="preserve">130,010739-128,431698</t>
  </si>
  <si>
    <t xml:space="preserve">131,484182-130,449104</t>
  </si>
  <si>
    <t xml:space="preserve">30</t>
  </si>
  <si>
    <t xml:space="preserve">5956140030</t>
  </si>
  <si>
    <t xml:space="preserve">Pražec betonový příčný vystrojený včetně kompletů tv. B 91S/2 (S)</t>
  </si>
  <si>
    <t xml:space="preserve">-725461608</t>
  </si>
  <si>
    <t xml:space="preserve">"Dodávka zhotovitele dle TZ" 141</t>
  </si>
  <si>
    <t xml:space="preserve">31</t>
  </si>
  <si>
    <t xml:space="preserve">5956149000</t>
  </si>
  <si>
    <t xml:space="preserve">Pražec betonový neutrální nevystrojený číslo 00-001</t>
  </si>
  <si>
    <t xml:space="preserve">m</t>
  </si>
  <si>
    <t xml:space="preserve">-1098206023</t>
  </si>
  <si>
    <t xml:space="preserve">"přejezd v km 116,788127" 17</t>
  </si>
  <si>
    <t xml:space="preserve">32</t>
  </si>
  <si>
    <t xml:space="preserve">595814R1</t>
  </si>
  <si>
    <t xml:space="preserve">Přechodová žebrová podkladnice č. 2066 v úklonu kolejnic 1:40</t>
  </si>
  <si>
    <t xml:space="preserve">1372619501</t>
  </si>
  <si>
    <t xml:space="preserve">33</t>
  </si>
  <si>
    <t xml:space="preserve">5958125005</t>
  </si>
  <si>
    <t xml:space="preserve">Komplety s antikorozní úpravou Skl 24 (svěrka Skl24, šroub RS0, matice M22, podložka Uls6)</t>
  </si>
  <si>
    <t xml:space="preserve">-309487356</t>
  </si>
  <si>
    <t xml:space="preserve">34</t>
  </si>
  <si>
    <t xml:space="preserve">5906130400</t>
  </si>
  <si>
    <t xml:space="preserve">Montáž kolejového roštu v ose koleje pražce betonové vystrojené tv. S49 rozdělení "u"</t>
  </si>
  <si>
    <t xml:space="preserve">809980713</t>
  </si>
  <si>
    <t xml:space="preserve">"přejezd - antikorozní upevnění" 131,476984-131,469784</t>
  </si>
  <si>
    <t xml:space="preserve">131,484182-131,459182</t>
  </si>
  <si>
    <t xml:space="preserve">35</t>
  </si>
  <si>
    <t xml:space="preserve">5957101050</t>
  </si>
  <si>
    <t xml:space="preserve">Kolejnice třídy R260 tv. 49 E1 délky 25,000 m</t>
  </si>
  <si>
    <t xml:space="preserve">-176573513</t>
  </si>
  <si>
    <t xml:space="preserve">"Kolej č.2" 2</t>
  </si>
  <si>
    <t xml:space="preserve">36</t>
  </si>
  <si>
    <t xml:space="preserve">5958125000</t>
  </si>
  <si>
    <t xml:space="preserve">Komplety s antikorozní úpravou Skl 14 (svěrka Skl14, vrtule R1, podložka Uls7)</t>
  </si>
  <si>
    <t xml:space="preserve">83878614</t>
  </si>
  <si>
    <t xml:space="preserve">"Přejezd km 131,472, k.č. 1 a 2" 12*4*2</t>
  </si>
  <si>
    <t xml:space="preserve">37</t>
  </si>
  <si>
    <t xml:space="preserve">5906135070</t>
  </si>
  <si>
    <t xml:space="preserve">Demontáž kolejového roštu koleje na úložišti pražce dřevěné tv. S49 rozdělení "c"</t>
  </si>
  <si>
    <t xml:space="preserve">-1584196441</t>
  </si>
  <si>
    <t xml:space="preserve">116,905000-116,757000</t>
  </si>
  <si>
    <t xml:space="preserve">131,484128-128,431698</t>
  </si>
  <si>
    <t xml:space="preserve">38</t>
  </si>
  <si>
    <t xml:space="preserve">5907010080</t>
  </si>
  <si>
    <t xml:space="preserve">Výměna LISŮ tv. S49 rozdělení "d"</t>
  </si>
  <si>
    <t xml:space="preserve">-305872533</t>
  </si>
  <si>
    <t xml:space="preserve">4*4,5</t>
  </si>
  <si>
    <t xml:space="preserve">39</t>
  </si>
  <si>
    <t xml:space="preserve">5957131055</t>
  </si>
  <si>
    <t xml:space="preserve">Lepený izolovaný styk tv. S49 délky 4,50 m</t>
  </si>
  <si>
    <t xml:space="preserve">1532890542</t>
  </si>
  <si>
    <t xml:space="preserve">40</t>
  </si>
  <si>
    <t xml:space="preserve">5907015040</t>
  </si>
  <si>
    <t xml:space="preserve">Ojedinělá výměna kolejnic stávající upevnění tv. S49 rozdělení "d"</t>
  </si>
  <si>
    <t xml:space="preserve">-615456393</t>
  </si>
  <si>
    <t xml:space="preserve">Poznámka k položce:_x005F_x000d_
Metr kolejnice=m</t>
  </si>
  <si>
    <t xml:space="preserve">"Vložka v koleji č.2 z užitých kolejnic-výzisk ze stavby" 2*6</t>
  </si>
  <si>
    <t xml:space="preserve">41</t>
  </si>
  <si>
    <t xml:space="preserve">5907025415</t>
  </si>
  <si>
    <t xml:space="preserve">Výměna kolejnicových pásů současně s výměnou kompletů a pryžové podložky tv. S49 rozdělení "d"</t>
  </si>
  <si>
    <t xml:space="preserve">-794404261</t>
  </si>
  <si>
    <t xml:space="preserve">"Výměna kolejnic na mostě" (130,4399095-130,052574)*1000*2</t>
  </si>
  <si>
    <t xml:space="preserve">42</t>
  </si>
  <si>
    <t xml:space="preserve">5907040030</t>
  </si>
  <si>
    <t xml:space="preserve">Posun kolejnic před svařováním tv. S49</t>
  </si>
  <si>
    <t xml:space="preserve">-393925192</t>
  </si>
  <si>
    <t xml:space="preserve">"Zřízení BK v kol.č.2" 75*2</t>
  </si>
  <si>
    <t xml:space="preserve">43</t>
  </si>
  <si>
    <t xml:space="preserve">5907050120</t>
  </si>
  <si>
    <t xml:space="preserve">Dělení kolejnic kyslíkem tv. S49</t>
  </si>
  <si>
    <t xml:space="preserve">-109031199</t>
  </si>
  <si>
    <t xml:space="preserve">Poznámka k položce:_x005F_x000d_
Řez=kus</t>
  </si>
  <si>
    <t xml:space="preserve">"Zaokrouhlení" 262</t>
  </si>
  <si>
    <t xml:space="preserve">"demontáž svršku kol.č.2" (131484,182-131459,182)/25*2+2</t>
  </si>
  <si>
    <t xml:space="preserve">"Zřízení BK v kol.č.2, vložka na konci" 75/25*4+4</t>
  </si>
  <si>
    <t xml:space="preserve">"Vložení dilatačních zařízení" 2*3</t>
  </si>
  <si>
    <t xml:space="preserve">44</t>
  </si>
  <si>
    <t xml:space="preserve">5908045030</t>
  </si>
  <si>
    <t xml:space="preserve">Výměna podkladnice čtyři vrtule pražce betonové</t>
  </si>
  <si>
    <t xml:space="preserve">1657955703</t>
  </si>
  <si>
    <t xml:space="preserve">Poznámka k položce:_x005F_x000d_
Podkladnice=kus</t>
  </si>
  <si>
    <t xml:space="preserve">"Výměna podkladnice na mostě" 1290</t>
  </si>
  <si>
    <t xml:space="preserve">45</t>
  </si>
  <si>
    <t xml:space="preserve">5908050010</t>
  </si>
  <si>
    <t xml:space="preserve">Výměna upevnění podkladnicového komplety a pryžová podložka</t>
  </si>
  <si>
    <t xml:space="preserve">úl.pl.</t>
  </si>
  <si>
    <t xml:space="preserve">-1914276978</t>
  </si>
  <si>
    <t xml:space="preserve">"Výměna upevnění na mostě" 1290,000</t>
  </si>
  <si>
    <t xml:space="preserve">"Výměna upevnění v kol.č.2" (131459,182-131384,182)*1,64*2</t>
  </si>
  <si>
    <t xml:space="preserve">46</t>
  </si>
  <si>
    <t xml:space="preserve">5958128010</t>
  </si>
  <si>
    <t xml:space="preserve">Komplety ŽS 4 (šroub RS 1, matice M 24, podložka Fe6, svěrka ŽS4)</t>
  </si>
  <si>
    <t xml:space="preserve">-932656194</t>
  </si>
  <si>
    <t xml:space="preserve">"Most km 130,187" 2580</t>
  </si>
  <si>
    <t xml:space="preserve">"Výměna upevnění v kol.č.2" 246*2</t>
  </si>
  <si>
    <t xml:space="preserve">47</t>
  </si>
  <si>
    <t xml:space="preserve">5909030020</t>
  </si>
  <si>
    <t xml:space="preserve">Následná úprava GPK koleje směrové a výškové uspořádání pražce betonové</t>
  </si>
  <si>
    <t xml:space="preserve">-1459743901</t>
  </si>
  <si>
    <t xml:space="preserve">0,025</t>
  </si>
  <si>
    <t xml:space="preserve">48</t>
  </si>
  <si>
    <t xml:space="preserve">5909031020</t>
  </si>
  <si>
    <t xml:space="preserve">Úprava GPK koleje směrové a výškové uspořádání pražce betonové</t>
  </si>
  <si>
    <t xml:space="preserve">1309917481</t>
  </si>
  <si>
    <t xml:space="preserve">Snížení převýšení v obloucích před trháním/čištěním</t>
  </si>
  <si>
    <t xml:space="preserve">129,376727-128,431698</t>
  </si>
  <si>
    <t xml:space="preserve">129,827907-129,540886</t>
  </si>
  <si>
    <t xml:space="preserve">129,969767-129,851243</t>
  </si>
  <si>
    <t xml:space="preserve">130,943080-130,772811</t>
  </si>
  <si>
    <t xml:space="preserve">131,079321-130,976226</t>
  </si>
  <si>
    <t xml:space="preserve">131,463452-131,149884</t>
  </si>
  <si>
    <t xml:space="preserve">49</t>
  </si>
  <si>
    <t xml:space="preserve">5909032020</t>
  </si>
  <si>
    <t xml:space="preserve">Přesná úprava GPK koleje směrové a výškové uspořádání pražce betonové</t>
  </si>
  <si>
    <t xml:space="preserve">-1797363281</t>
  </si>
  <si>
    <t xml:space="preserve">(116,905-116,757)*2</t>
  </si>
  <si>
    <t xml:space="preserve">(130,052574-128,431698)*2</t>
  </si>
  <si>
    <t xml:space="preserve">(131,484182-130,439904)*2</t>
  </si>
  <si>
    <t xml:space="preserve">"odečet čištění" -2,356*2</t>
  </si>
  <si>
    <t xml:space="preserve">50</t>
  </si>
  <si>
    <t xml:space="preserve">5910020030</t>
  </si>
  <si>
    <t xml:space="preserve">Svařování kolejnic termitem plný předehřev standardní spára svar sériový tv. S49</t>
  </si>
  <si>
    <t xml:space="preserve">svar</t>
  </si>
  <si>
    <t xml:space="preserve">-1819164874</t>
  </si>
  <si>
    <t xml:space="preserve">"km 116,756-116,906" 6</t>
  </si>
  <si>
    <t xml:space="preserve">"km 128,431698-131,484182" 96</t>
  </si>
  <si>
    <t xml:space="preserve">"km 131,384182-131,484182-ZV součástí opravy výhybek" 2</t>
  </si>
  <si>
    <t xml:space="preserve">51</t>
  </si>
  <si>
    <t xml:space="preserve">5910035030</t>
  </si>
  <si>
    <t xml:space="preserve">Dosažení dovolené upínací teploty v BK prodloužením kolejnicového pásu v koleji tv. S49</t>
  </si>
  <si>
    <t xml:space="preserve">250010788</t>
  </si>
  <si>
    <t xml:space="preserve">"kol.č.1" 22</t>
  </si>
  <si>
    <t xml:space="preserve">"kol.č.2" 2</t>
  </si>
  <si>
    <t xml:space="preserve">52</t>
  </si>
  <si>
    <t xml:space="preserve">5910040320</t>
  </si>
  <si>
    <t xml:space="preserve">Umožnění volné dilatace kolejnice demontáž upevňovadel s osazením kluzných podložek rozdělení pražců "d"</t>
  </si>
  <si>
    <t xml:space="preserve">-1651449836</t>
  </si>
  <si>
    <t xml:space="preserve">(116905-116757)*2</t>
  </si>
  <si>
    <t xml:space="preserve">(131484,182-128431,698-51,035)*2</t>
  </si>
  <si>
    <t xml:space="preserve">(131484,182-131384,182-25)*2</t>
  </si>
  <si>
    <t xml:space="preserve">53</t>
  </si>
  <si>
    <t xml:space="preserve">5910040330</t>
  </si>
  <si>
    <t xml:space="preserve">Umožnění volné dilatace kolejnice demontáž upevňovadel s osazením kluzných podložek rozdělení pražců "u"</t>
  </si>
  <si>
    <t xml:space="preserve">-904742668</t>
  </si>
  <si>
    <t xml:space="preserve">(130,052574-130,010739)*1000*2</t>
  </si>
  <si>
    <t xml:space="preserve">(130,449104-130,439904)*1000*2</t>
  </si>
  <si>
    <t xml:space="preserve">25*2</t>
  </si>
  <si>
    <t xml:space="preserve">54</t>
  </si>
  <si>
    <t xml:space="preserve">5910040420</t>
  </si>
  <si>
    <t xml:space="preserve">Umožnění volné dilatace kolejnice montáž upevňovadel s odstraněním kluzných podložek rozdělení pražců "d"</t>
  </si>
  <si>
    <t xml:space="preserve">399329634</t>
  </si>
  <si>
    <t xml:space="preserve">55</t>
  </si>
  <si>
    <t xml:space="preserve">5910040430</t>
  </si>
  <si>
    <t xml:space="preserve">Umožnění volné dilatace kolejnice montáž upevňovadel s odstraněním kluzných podložek rozdělení pražců "u"</t>
  </si>
  <si>
    <t xml:space="preserve">-1008554712</t>
  </si>
  <si>
    <t xml:space="preserve">56</t>
  </si>
  <si>
    <t xml:space="preserve">5910045020</t>
  </si>
  <si>
    <t xml:space="preserve">Zajištění polohy kolejnice bočními válečkovými opěrkami rozdělení pražců "d"</t>
  </si>
  <si>
    <t xml:space="preserve">-2073639813</t>
  </si>
  <si>
    <t xml:space="preserve">(129,376727-128,431698)*1000*2</t>
  </si>
  <si>
    <t xml:space="preserve">(129,827907-129,540886)*1000*2</t>
  </si>
  <si>
    <t xml:space="preserve">(129,969767-129,851243)*1000*2</t>
  </si>
  <si>
    <t xml:space="preserve">(130,943080-130,772811)*1000*2</t>
  </si>
  <si>
    <t xml:space="preserve">(131,079321-130,976226)*1000*2</t>
  </si>
  <si>
    <t xml:space="preserve">(131,463452-131,149884)*1000*2</t>
  </si>
  <si>
    <t xml:space="preserve">(131,470718-131,384182)*1000*2</t>
  </si>
  <si>
    <t xml:space="preserve">57</t>
  </si>
  <si>
    <t xml:space="preserve">5910136010</t>
  </si>
  <si>
    <t xml:space="preserve">Montáž pražcové kotvy v koleji</t>
  </si>
  <si>
    <t xml:space="preserve">1141997111</t>
  </si>
  <si>
    <t xml:space="preserve">58</t>
  </si>
  <si>
    <t xml:space="preserve">5960101000</t>
  </si>
  <si>
    <t xml:space="preserve">Svařování, navařování, broušení Pražcové kotvy TDHB pro pražec betonový B 91</t>
  </si>
  <si>
    <t xml:space="preserve">-1520173943</t>
  </si>
  <si>
    <t xml:space="preserve">59</t>
  </si>
  <si>
    <t xml:space="preserve">5911685030</t>
  </si>
  <si>
    <t xml:space="preserve">Montáž MDZ s pohyblivým jazykem pražce dřevěné tv. S49</t>
  </si>
  <si>
    <t xml:space="preserve">-1288671659</t>
  </si>
  <si>
    <t xml:space="preserve">Poznámka k položce:_x005F_x000d_
MDZ v kolejnicovém pásu=kus</t>
  </si>
  <si>
    <t xml:space="preserve">61</t>
  </si>
  <si>
    <t xml:space="preserve">5911693030_R</t>
  </si>
  <si>
    <t xml:space="preserve">Sestavení a montáž VDZ s pohyblivým jazykem pražce dřevěné tv. S49</t>
  </si>
  <si>
    <t xml:space="preserve">-1691929350</t>
  </si>
  <si>
    <t xml:space="preserve">Poznámka k položce:_x005F_x000d_
VDZ v kolejnicovém pásu=kus</t>
  </si>
  <si>
    <t xml:space="preserve">63</t>
  </si>
  <si>
    <t xml:space="preserve">5912065210</t>
  </si>
  <si>
    <t xml:space="preserve">Montáž zajišťovací značky včetně sloupku a základu konzolové</t>
  </si>
  <si>
    <t xml:space="preserve">-1700076355</t>
  </si>
  <si>
    <t xml:space="preserve">Poznámka k položce:_x005F_x000d_
Značka=kus</t>
  </si>
  <si>
    <t xml:space="preserve">"Kol.č.1" 81</t>
  </si>
  <si>
    <t xml:space="preserve">"Kol.č.2" 11</t>
  </si>
  <si>
    <t xml:space="preserve">64</t>
  </si>
  <si>
    <t xml:space="preserve">5962119000</t>
  </si>
  <si>
    <t xml:space="preserve">Zajištění PPK sloupek zajišťovací značka</t>
  </si>
  <si>
    <t xml:space="preserve">-690082223</t>
  </si>
  <si>
    <t xml:space="preserve">65</t>
  </si>
  <si>
    <t xml:space="preserve">5962119005</t>
  </si>
  <si>
    <t xml:space="preserve">Zajištění PPK betonový prefabrikovaný základ</t>
  </si>
  <si>
    <t xml:space="preserve">1296470278</t>
  </si>
  <si>
    <t xml:space="preserve">66</t>
  </si>
  <si>
    <t xml:space="preserve">5962119010</t>
  </si>
  <si>
    <t xml:space="preserve">Zajištění PPK konzolová značka</t>
  </si>
  <si>
    <t xml:space="preserve">-1913649967</t>
  </si>
  <si>
    <t xml:space="preserve">67</t>
  </si>
  <si>
    <t xml:space="preserve">5962119020</t>
  </si>
  <si>
    <t xml:space="preserve">Zajištění PPK štítek konzolové a hřebové značky</t>
  </si>
  <si>
    <t xml:space="preserve">1711998675</t>
  </si>
  <si>
    <t xml:space="preserve">68</t>
  </si>
  <si>
    <t xml:space="preserve">5913255010</t>
  </si>
  <si>
    <t xml:space="preserve">Zřízení konstrukce vozovky asfaltobetonové s obrusnou vrstvou tlouštky do 5 cm</t>
  </si>
  <si>
    <t xml:space="preserve">1150149702</t>
  </si>
  <si>
    <t xml:space="preserve">"sanace ve dvou vrstvách tl. 5cm" 118*2</t>
  </si>
  <si>
    <t xml:space="preserve">69</t>
  </si>
  <si>
    <t xml:space="preserve">5963146010</t>
  </si>
  <si>
    <t xml:space="preserve">Asfaltový beton ACL 16S 50/70 hrubozrnný-ložní vrstva</t>
  </si>
  <si>
    <t xml:space="preserve">883956410</t>
  </si>
  <si>
    <t xml:space="preserve">236*0,05*2,2</t>
  </si>
  <si>
    <t xml:space="preserve">70</t>
  </si>
  <si>
    <t xml:space="preserve">5914020010</t>
  </si>
  <si>
    <t xml:space="preserve">Čištění otevřených odvodňovacích zařízení strojně příkop zpevněný</t>
  </si>
  <si>
    <t xml:space="preserve">-1476415893</t>
  </si>
  <si>
    <t xml:space="preserve">"TZZ4" 750*0,1</t>
  </si>
  <si>
    <t xml:space="preserve">71</t>
  </si>
  <si>
    <t xml:space="preserve">5914020020</t>
  </si>
  <si>
    <t xml:space="preserve">Čištění otevřených odvodňovacích zařízení strojně příkop nezpevněný</t>
  </si>
  <si>
    <t xml:space="preserve">-1941678898</t>
  </si>
  <si>
    <t xml:space="preserve">"km 128,431-128,592 P,L" 161*2*0,3</t>
  </si>
  <si>
    <t xml:space="preserve">"km 128,592-128,843 P,L" 251*2*0,3</t>
  </si>
  <si>
    <t xml:space="preserve">"km 128,843-129,431 L" 588*0,3</t>
  </si>
  <si>
    <t xml:space="preserve">"km 129,050-129,150 P" 100*0,3</t>
  </si>
  <si>
    <t xml:space="preserve">"km 130,620-130,800 P" 180*0,3</t>
  </si>
  <si>
    <t xml:space="preserve">"km 130,820-130,920 P" 100*0,3</t>
  </si>
  <si>
    <t xml:space="preserve">"km 131,010-131,100 P" 90*0,3</t>
  </si>
  <si>
    <t xml:space="preserve">"km 131,220-131,300 P" 80*0,3</t>
  </si>
  <si>
    <t xml:space="preserve">"km 131,310-131,400 P" 90*0,3</t>
  </si>
  <si>
    <t xml:space="preserve">72</t>
  </si>
  <si>
    <t xml:space="preserve">5914035220</t>
  </si>
  <si>
    <t xml:space="preserve">Zřízení otevřených odvodňovacích zařízení skluzu z lomového kamene</t>
  </si>
  <si>
    <t xml:space="preserve">1607690848</t>
  </si>
  <si>
    <t xml:space="preserve">"Odláždění pod trativodní výustí" 4</t>
  </si>
  <si>
    <t xml:space="preserve">73</t>
  </si>
  <si>
    <t xml:space="preserve">5955101045</t>
  </si>
  <si>
    <t xml:space="preserve">Lomový kámen tříděný pro rovnaniny</t>
  </si>
  <si>
    <t xml:space="preserve">-315019657</t>
  </si>
  <si>
    <t xml:space="preserve">"Odláždění pod trativodní výustí" 4*1,5*0,25*1,8</t>
  </si>
  <si>
    <t xml:space="preserve">74</t>
  </si>
  <si>
    <t xml:space="preserve">5964161010</t>
  </si>
  <si>
    <t xml:space="preserve">Beton lehce zhutnitelný C 20/25;X0 F5 2 285 2 765</t>
  </si>
  <si>
    <t xml:space="preserve">533177432</t>
  </si>
  <si>
    <t xml:space="preserve">"Odláždění pod trativodní výustí" 4*1,5*0,25</t>
  </si>
  <si>
    <t xml:space="preserve">75</t>
  </si>
  <si>
    <t xml:space="preserve">5914035450</t>
  </si>
  <si>
    <t xml:space="preserve">Zřízení otevřených odvodňovacích zařízení trativodní výusť monolitická betonová konstrukce</t>
  </si>
  <si>
    <t xml:space="preserve">-175890762</t>
  </si>
  <si>
    <t xml:space="preserve">76</t>
  </si>
  <si>
    <t xml:space="preserve">5964161015</t>
  </si>
  <si>
    <t xml:space="preserve">Beton lehce zhutnitelný C 20/25;XC2 vyhovuje i XC1 F5 2 365 2 862</t>
  </si>
  <si>
    <t xml:space="preserve">-201171110</t>
  </si>
  <si>
    <t xml:space="preserve">"trativodní výusť" 1,2*0,66*0,85</t>
  </si>
  <si>
    <t xml:space="preserve">77</t>
  </si>
  <si>
    <t xml:space="preserve">5914055010</t>
  </si>
  <si>
    <t xml:space="preserve">Zřízení krytých odvodňovacích zařízení potrubí trativodu</t>
  </si>
  <si>
    <t xml:space="preserve">-402553518</t>
  </si>
  <si>
    <t xml:space="preserve">"PP1" 41,958</t>
  </si>
  <si>
    <t xml:space="preserve">"PP3" 18,917</t>
  </si>
  <si>
    <t xml:space="preserve">"PP4" 14,285</t>
  </si>
  <si>
    <t xml:space="preserve">78</t>
  </si>
  <si>
    <t xml:space="preserve">5964133015</t>
  </si>
  <si>
    <t xml:space="preserve">Geotextilie filtrační</t>
  </si>
  <si>
    <t xml:space="preserve">2066077929</t>
  </si>
  <si>
    <t xml:space="preserve">"Opláštění trativodu včetně ztartného" 75,16*4*1,05</t>
  </si>
  <si>
    <t xml:space="preserve">79</t>
  </si>
  <si>
    <t xml:space="preserve">5964103005</t>
  </si>
  <si>
    <t xml:space="preserve">Drenážní plastové díly trubka celoperforovaná DN 150 mm</t>
  </si>
  <si>
    <t xml:space="preserve">-1559006169</t>
  </si>
  <si>
    <t xml:space="preserve">75,16*1,1 'Přepočtené koeficientem množství</t>
  </si>
  <si>
    <t xml:space="preserve">80</t>
  </si>
  <si>
    <t xml:space="preserve">5955101040</t>
  </si>
  <si>
    <t xml:space="preserve">Kamenivo těžené 0/8</t>
  </si>
  <si>
    <t xml:space="preserve">-1144032531</t>
  </si>
  <si>
    <t xml:space="preserve">"lože trativodu" 75,160*0,5*0,05*1,85</t>
  </si>
  <si>
    <t xml:space="preserve">"Obsyp svodného potrubí" 3,5*(0,5*0,5-0,075*0,075*3,14)*1,85</t>
  </si>
  <si>
    <t xml:space="preserve">4,98*1,1 'Přepočtené koeficientem množství</t>
  </si>
  <si>
    <t xml:space="preserve">81</t>
  </si>
  <si>
    <t xml:space="preserve">5955101012</t>
  </si>
  <si>
    <t xml:space="preserve">Kamenivo drcené štěrk frakce 16/32</t>
  </si>
  <si>
    <t xml:space="preserve">-46607646</t>
  </si>
  <si>
    <t xml:space="preserve">"zásyp trativodu" 75,16*0,5*0,65*1,8</t>
  </si>
  <si>
    <t xml:space="preserve">82</t>
  </si>
  <si>
    <t xml:space="preserve">5914055020</t>
  </si>
  <si>
    <t xml:space="preserve">Zřízení krytých odvodňovacích zařízení šachty trativodu</t>
  </si>
  <si>
    <t xml:space="preserve">-2119735127</t>
  </si>
  <si>
    <t xml:space="preserve">"DN400" 2</t>
  </si>
  <si>
    <t xml:space="preserve">"DN800" 2</t>
  </si>
  <si>
    <t xml:space="preserve">83</t>
  </si>
  <si>
    <t xml:space="preserve">59641031R</t>
  </si>
  <si>
    <t xml:space="preserve">Drenážní plastová šachta komplet DN 800</t>
  </si>
  <si>
    <t xml:space="preserve">-1905732767</t>
  </si>
  <si>
    <t xml:space="preserve">84</t>
  </si>
  <si>
    <t xml:space="preserve">5964103120</t>
  </si>
  <si>
    <t xml:space="preserve">Drenážní plastové díly šachta průchozí DN 400/250  1 vtok/1 odtok DN 250 mm</t>
  </si>
  <si>
    <t xml:space="preserve">265794503</t>
  </si>
  <si>
    <t xml:space="preserve">85</t>
  </si>
  <si>
    <t xml:space="preserve">5964103130</t>
  </si>
  <si>
    <t xml:space="preserve">Drenážní plastové díly prodlužovací nástavec šachty D 400, délka 3 m</t>
  </si>
  <si>
    <t xml:space="preserve">-228262380</t>
  </si>
  <si>
    <t xml:space="preserve">86</t>
  </si>
  <si>
    <t xml:space="preserve">5964103135</t>
  </si>
  <si>
    <t xml:space="preserve">Drenážní plastové díly krytka šachty plastová D 400</t>
  </si>
  <si>
    <t xml:space="preserve">-1647809416</t>
  </si>
  <si>
    <t xml:space="preserve">87</t>
  </si>
  <si>
    <t xml:space="preserve">5914055030</t>
  </si>
  <si>
    <t xml:space="preserve">Zřízení krytých odvodňovacích zařízení svodného potrubí</t>
  </si>
  <si>
    <t xml:space="preserve">-1792240500</t>
  </si>
  <si>
    <t xml:space="preserve">88</t>
  </si>
  <si>
    <t xml:space="preserve">5964104000</t>
  </si>
  <si>
    <t xml:space="preserve">Kanalizační díly plastové trubka hladká DN 150</t>
  </si>
  <si>
    <t xml:space="preserve">1865258276</t>
  </si>
  <si>
    <t xml:space="preserve">89</t>
  </si>
  <si>
    <t xml:space="preserve">5914075010</t>
  </si>
  <si>
    <t xml:space="preserve">Zřízení konstrukční vrstvy pražcového podloží bez geomateriálu tl. 0,15 m</t>
  </si>
  <si>
    <t xml:space="preserve">1222989205</t>
  </si>
  <si>
    <t xml:space="preserve">Poznámka k položce:_x005F_x000d_
VL Ž4 typ 2</t>
  </si>
  <si>
    <t xml:space="preserve">"Vyrovnání zemní pláně v km 130,459-130,620" 985</t>
  </si>
  <si>
    <t xml:space="preserve">90</t>
  </si>
  <si>
    <t xml:space="preserve">5914075230</t>
  </si>
  <si>
    <t xml:space="preserve">Zřízení konstrukční vrstvy pražcového podloží včetně výztužného prvku tl. 0,50 m</t>
  </si>
  <si>
    <t xml:space="preserve">1885096290</t>
  </si>
  <si>
    <t xml:space="preserve">Poznámka k položce:_x005F_x000d_
VL Ž4 typ 3</t>
  </si>
  <si>
    <t xml:space="preserve">"PP1" 118</t>
  </si>
  <si>
    <t xml:space="preserve">"PP2 tloušťka vrstvy 0,45m" 108</t>
  </si>
  <si>
    <t xml:space="preserve">"PP3 tloušťka vrstvy 0,45m" 116</t>
  </si>
  <si>
    <t xml:space="preserve">"PP4 tloušťka vrstvy 0,45m" 92</t>
  </si>
  <si>
    <t xml:space="preserve">91</t>
  </si>
  <si>
    <t xml:space="preserve">5955101035</t>
  </si>
  <si>
    <t xml:space="preserve">Kamenivo těžené 0/32</t>
  </si>
  <si>
    <t xml:space="preserve">182861604</t>
  </si>
  <si>
    <t xml:space="preserve">"PP2 tloušťka vrstvy 0,45m" 108*0,45*1,95</t>
  </si>
  <si>
    <t xml:space="preserve">"PP3 tloušťka vrstvy 0,45m" 116*0,45*1,95</t>
  </si>
  <si>
    <t xml:space="preserve">"PP4 tloušťka vrstvy 0,45m" 92*0,45*1,95</t>
  </si>
  <si>
    <t xml:space="preserve">"Zásyp svodného potrubí" 3,5*0,5*1*1,95</t>
  </si>
  <si>
    <t xml:space="preserve">92</t>
  </si>
  <si>
    <t xml:space="preserve">5964133005</t>
  </si>
  <si>
    <t xml:space="preserve">Geotextilie separační</t>
  </si>
  <si>
    <t xml:space="preserve">721476536</t>
  </si>
  <si>
    <t xml:space="preserve">"PP2 tloušťka vrstvy 0,45m včetně ztratného" 108*1,1</t>
  </si>
  <si>
    <t xml:space="preserve">"PP3 tloušťka vrstvy 0,45m včetně ztartného" 116*1,1</t>
  </si>
  <si>
    <t xml:space="preserve">"PP4 tloušťka vrstvy 0,45m včetně ztratného" 92*1,1</t>
  </si>
  <si>
    <t xml:space="preserve">93</t>
  </si>
  <si>
    <t xml:space="preserve">5955101050</t>
  </si>
  <si>
    <t xml:space="preserve">Lomový kámen netříděný pro zásypy</t>
  </si>
  <si>
    <t xml:space="preserve">-1083052477</t>
  </si>
  <si>
    <t xml:space="preserve">"PP1" 118*0,5*1,95</t>
  </si>
  <si>
    <t xml:space="preserve">94</t>
  </si>
  <si>
    <t xml:space="preserve">5964135000</t>
  </si>
  <si>
    <t xml:space="preserve">Geomříže výztužné</t>
  </si>
  <si>
    <t xml:space="preserve">1147852093</t>
  </si>
  <si>
    <t xml:space="preserve">"PP1 sanace včetně ztratného" 118*1,1</t>
  </si>
  <si>
    <t xml:space="preserve">95</t>
  </si>
  <si>
    <t xml:space="preserve">5914095020</t>
  </si>
  <si>
    <t xml:space="preserve">Čištění skalních svahů v ochranném pásmu dráhy od zvětralé horniny</t>
  </si>
  <si>
    <t xml:space="preserve">426108880</t>
  </si>
  <si>
    <t xml:space="preserve">"km 129,240-129,260" 20</t>
  </si>
  <si>
    <t xml:space="preserve">96</t>
  </si>
  <si>
    <t xml:space="preserve">5914120070</t>
  </si>
  <si>
    <t xml:space="preserve">Demontáž nástupiště úrovňového Sudop K (KD,KS) 150</t>
  </si>
  <si>
    <t xml:space="preserve">-708289720</t>
  </si>
  <si>
    <t xml:space="preserve">97</t>
  </si>
  <si>
    <t xml:space="preserve">5915005010</t>
  </si>
  <si>
    <t xml:space="preserve">Hloubení rýh nebo jam na železničním spodku I. třídy</t>
  </si>
  <si>
    <t xml:space="preserve">1506552302</t>
  </si>
  <si>
    <t xml:space="preserve">Trativody</t>
  </si>
  <si>
    <t xml:space="preserve">"PP1" 41,958*0,5*0,8</t>
  </si>
  <si>
    <t xml:space="preserve">"PP3" 18,917*0,5*0,8</t>
  </si>
  <si>
    <t xml:space="preserve">"PP4" 14,285*0,5*0,8</t>
  </si>
  <si>
    <t xml:space="preserve">Šachty</t>
  </si>
  <si>
    <t xml:space="preserve">"DN800" (1,1*1,1*1,5)*2</t>
  </si>
  <si>
    <t xml:space="preserve">"DN400" (0,7*0,7*0,9)*2</t>
  </si>
  <si>
    <t xml:space="preserve">Svodné potrubí</t>
  </si>
  <si>
    <t xml:space="preserve">3,5*0,5*1,2</t>
  </si>
  <si>
    <t xml:space="preserve">Nezpevněný příkop</t>
  </si>
  <si>
    <t xml:space="preserve">"km 130,440-130,620" 180*0,75</t>
  </si>
  <si>
    <t xml:space="preserve">98</t>
  </si>
  <si>
    <t xml:space="preserve">5915010010</t>
  </si>
  <si>
    <t xml:space="preserve">Těžení zeminy nebo horniny železničního spodku I. třídy</t>
  </si>
  <si>
    <t xml:space="preserve">-2127578005</t>
  </si>
  <si>
    <t xml:space="preserve">"PP1" 118*0,65</t>
  </si>
  <si>
    <t xml:space="preserve">"PP2 tloušťka vrstvy 0,45m" 108*0,45</t>
  </si>
  <si>
    <t xml:space="preserve">"PP3 tloušťka vrstvy 0,45m" 116*0,45</t>
  </si>
  <si>
    <t xml:space="preserve">"PP4 tloušťka vrstvy 0,45m" 92*0,45</t>
  </si>
  <si>
    <t xml:space="preserve">99</t>
  </si>
  <si>
    <t xml:space="preserve">5915010020</t>
  </si>
  <si>
    <t xml:space="preserve">Těžení zeminy nebo horniny železničního spodku II. třídy</t>
  </si>
  <si>
    <t xml:space="preserve">860394366</t>
  </si>
  <si>
    <t xml:space="preserve">"těžení zvětralé zemní pláně v km 130,459-130,620" 985*0,15</t>
  </si>
  <si>
    <t xml:space="preserve">100</t>
  </si>
  <si>
    <t xml:space="preserve">5915020010</t>
  </si>
  <si>
    <t xml:space="preserve">Povrchová úprava plochy železničního spodku</t>
  </si>
  <si>
    <t xml:space="preserve">-252307559</t>
  </si>
  <si>
    <t xml:space="preserve">"Úprava povrchu po snesení nástupiště" 105,000*2</t>
  </si>
  <si>
    <t xml:space="preserve">101</t>
  </si>
  <si>
    <t xml:space="preserve">5999005010</t>
  </si>
  <si>
    <t xml:space="preserve">Třídění spojovacích a upevňovacích součástí</t>
  </si>
  <si>
    <t xml:space="preserve">1522306391</t>
  </si>
  <si>
    <t xml:space="preserve">102</t>
  </si>
  <si>
    <t xml:space="preserve">5999005020</t>
  </si>
  <si>
    <t xml:space="preserve">Třídění pražců a kolejnicových podpor</t>
  </si>
  <si>
    <t xml:space="preserve">392204058</t>
  </si>
  <si>
    <t xml:space="preserve">4530*0,265</t>
  </si>
  <si>
    <t xml:space="preserve">103</t>
  </si>
  <si>
    <t xml:space="preserve">5999005030</t>
  </si>
  <si>
    <t xml:space="preserve">Třídění kolejnic</t>
  </si>
  <si>
    <t xml:space="preserve">-1226962995</t>
  </si>
  <si>
    <t xml:space="preserve">3225,5*2*0,049</t>
  </si>
  <si>
    <t xml:space="preserve">104</t>
  </si>
  <si>
    <t xml:space="preserve">5999010020</t>
  </si>
  <si>
    <t xml:space="preserve">Vyjmutí a snesení konstrukcí nebo dílů hmotnosti přes 10 do 20 t</t>
  </si>
  <si>
    <t xml:space="preserve">1708423318</t>
  </si>
  <si>
    <t xml:space="preserve">Trhání kolejových polí</t>
  </si>
  <si>
    <t xml:space="preserve">(116905,000-116757,000)*0,543</t>
  </si>
  <si>
    <t xml:space="preserve">(131484,128-128431,698)*0,543</t>
  </si>
  <si>
    <t xml:space="preserve">(131484,182-131459,182)*0,543</t>
  </si>
  <si>
    <t xml:space="preserve">105</t>
  </si>
  <si>
    <t xml:space="preserve">5999015010</t>
  </si>
  <si>
    <t xml:space="preserve">Vložení konstrukcí nebo dílů hmotnosti do 10 t</t>
  </si>
  <si>
    <t xml:space="preserve">556135570</t>
  </si>
  <si>
    <t xml:space="preserve">Složení kolejnic v místě budoucí pokládky kol.č.1</t>
  </si>
  <si>
    <t xml:space="preserve">(131463,452-128431,698)*2*0,049</t>
  </si>
  <si>
    <t xml:space="preserve">106</t>
  </si>
  <si>
    <t xml:space="preserve">759R1</t>
  </si>
  <si>
    <t xml:space="preserve">Přeložka kabelového vedení</t>
  </si>
  <si>
    <t xml:space="preserve">-1114701920</t>
  </si>
  <si>
    <t xml:space="preserve">10*25</t>
  </si>
  <si>
    <t xml:space="preserve">107</t>
  </si>
  <si>
    <t xml:space="preserve">7593500150</t>
  </si>
  <si>
    <t xml:space="preserve">Trasy kabelového vedení Kabelové žlaby (200x126) spodní + vrchní díl plast</t>
  </si>
  <si>
    <t xml:space="preserve">241866081</t>
  </si>
  <si>
    <t xml:space="preserve">108</t>
  </si>
  <si>
    <t xml:space="preserve">5 001_R</t>
  </si>
  <si>
    <t xml:space="preserve">Nezadatelné práce SEE a SSZT</t>
  </si>
  <si>
    <t xml:space="preserve">kpl</t>
  </si>
  <si>
    <t xml:space="preserve">-1427365297</t>
  </si>
  <si>
    <t xml:space="preserve">OST</t>
  </si>
  <si>
    <t xml:space="preserve">Ostatní</t>
  </si>
  <si>
    <t xml:space="preserve">109</t>
  </si>
  <si>
    <t xml:space="preserve">9902100100</t>
  </si>
  <si>
    <t xml:space="preserve">Doprava dodávek zhotovitele, dodávek objednatele nebo výzisku mechanizací přes 3,5 t sypanin  do 10 km</t>
  </si>
  <si>
    <t xml:space="preserve">512</t>
  </si>
  <si>
    <t xml:space="preserve">2075282094</t>
  </si>
  <si>
    <t xml:space="preserve">Poznámka k položce:_x005F_x000d_
Měrnou jednotkou je t přepravovaného materiálu.</t>
  </si>
  <si>
    <t xml:space="preserve">"Odtěžené kolejové lože do km 128,4-128,6" (1000-148)*1,8</t>
  </si>
  <si>
    <t xml:space="preserve">"výzisk z čištění do Moravského Krumlova" 2169*1,8</t>
  </si>
  <si>
    <t xml:space="preserve">"zemina z vyrovnání zvětralé zemní pláně do km 128,4-128,6" 148*2</t>
  </si>
  <si>
    <t xml:space="preserve">"štěrk fr. 4/8" 1,48</t>
  </si>
  <si>
    <t xml:space="preserve">"štěrk fr. 8/16" 1,48</t>
  </si>
  <si>
    <t xml:space="preserve">"štěrk fr. 32/63 BI" 6065,684</t>
  </si>
  <si>
    <t xml:space="preserve">"LK" 2,7+115,05</t>
  </si>
  <si>
    <t xml:space="preserve">"štěrk fr. 16/32" 43,969</t>
  </si>
  <si>
    <t xml:space="preserve">"štěrkopísek 0/8" 5,478</t>
  </si>
  <si>
    <t xml:space="preserve">"štěrkodrť fr. 0/32 kv" 280,703</t>
  </si>
  <si>
    <t xml:space="preserve">110</t>
  </si>
  <si>
    <t xml:space="preserve">9902100300</t>
  </si>
  <si>
    <t xml:space="preserve">Doprava dodávek zhotovitele, dodávek objednatele nebo výzisku mechanizací přes 3,5 t sypanin  do 30 km</t>
  </si>
  <si>
    <t xml:space="preserve">-2057060246</t>
  </si>
  <si>
    <t xml:space="preserve">"nový beton" (1,5+0,673)*2,4</t>
  </si>
  <si>
    <t xml:space="preserve">"nový asfalt" 25,96</t>
  </si>
  <si>
    <t xml:space="preserve">111</t>
  </si>
  <si>
    <t xml:space="preserve">9902100500</t>
  </si>
  <si>
    <t xml:space="preserve">Doprava dodávek zhotovitele, dodávek objednatele nebo výzisku mechanizací přes 3,5 t sypanin  do 60 km</t>
  </si>
  <si>
    <t xml:space="preserve">919009448</t>
  </si>
  <si>
    <t xml:space="preserve">"Výzisk z čističky z Moravského Krumlova na skládku" 2169*1,8</t>
  </si>
  <si>
    <t xml:space="preserve">"Odtěžené kolejové lože-přebytek" (107,128+148)*1,8</t>
  </si>
  <si>
    <t xml:space="preserve">"zemina" (171,676+218,9)*2</t>
  </si>
  <si>
    <t xml:space="preserve">112</t>
  </si>
  <si>
    <t xml:space="preserve">9902200100</t>
  </si>
  <si>
    <t xml:space="preserve">Doprava dodávek zhotovitele, dodávek objednatele nebo výzisku mechanizací přes 3,5 t objemnějšího kusového materiálu do 10 km</t>
  </si>
  <si>
    <t xml:space="preserve">-2068458770</t>
  </si>
  <si>
    <t xml:space="preserve">Geotextilie</t>
  </si>
  <si>
    <t xml:space="preserve">"geotextilie filtrační" 315,672*0,0002</t>
  </si>
  <si>
    <t xml:space="preserve">"geotextilie separační" 347,6*0,0005</t>
  </si>
  <si>
    <t xml:space="preserve">"geomříž výztužná" 477,4*0,0001</t>
  </si>
  <si>
    <t xml:space="preserve">Přesun nových kolejnic a pražců z Moravského Krumlova</t>
  </si>
  <si>
    <t xml:space="preserve">"kolejnice" 86*75*0,049</t>
  </si>
  <si>
    <t xml:space="preserve">"pražce B91" 4400*0,304</t>
  </si>
  <si>
    <t xml:space="preserve">113</t>
  </si>
  <si>
    <t xml:space="preserve">9902200200</t>
  </si>
  <si>
    <t xml:space="preserve">Doprava dodávek zhotovitele, dodávek objednatele nebo výzisku mechanizací přes 3,5 t objemnějšího kusového materiálu do 20 km</t>
  </si>
  <si>
    <t xml:space="preserve">1788474071</t>
  </si>
  <si>
    <t xml:space="preserve">"Dřevěné pražce k likvidaci" 130*0,08</t>
  </si>
  <si>
    <t xml:space="preserve">"vytržené kolejové pole do Rakšic" 3225*0,544</t>
  </si>
  <si>
    <t xml:space="preserve">114</t>
  </si>
  <si>
    <t xml:space="preserve">9902200400</t>
  </si>
  <si>
    <t xml:space="preserve">Doprava dodávek zhotovitele, dodávek objednatele nebo výzisku mechanizací přes 3,5 t objemnějšího kusového materiálu do 40 km</t>
  </si>
  <si>
    <t xml:space="preserve">-1347530948</t>
  </si>
  <si>
    <t xml:space="preserve">"betonové pražce k likvidaci z Rakšic" 3405*0,265</t>
  </si>
  <si>
    <t xml:space="preserve">"pryžové podložky" (2813,15+25)*1,52*2*0,163/1000</t>
  </si>
  <si>
    <t xml:space="preserve">115</t>
  </si>
  <si>
    <t xml:space="preserve">9902200500</t>
  </si>
  <si>
    <t xml:space="preserve">Doprava dodávek zhotovitele, dodávek objednatele nebo výzisku mechanizací přes 3,5 t objemnějšího kusového materiálu do 60 km</t>
  </si>
  <si>
    <t xml:space="preserve">715482612</t>
  </si>
  <si>
    <t xml:space="preserve">Nový materiál</t>
  </si>
  <si>
    <t xml:space="preserve">"pražec dřevěný příčný" 79*0,08</t>
  </si>
  <si>
    <t xml:space="preserve">"komplety žs4" 3072*0,001264</t>
  </si>
  <si>
    <t xml:space="preserve">"podkladnice S4" 1448*0,00852</t>
  </si>
  <si>
    <t xml:space="preserve">"speciální podkladnice" 18*0,0095</t>
  </si>
  <si>
    <t xml:space="preserve">"přechodová podkladnice" 34*0,008</t>
  </si>
  <si>
    <t xml:space="preserve">"PE podložky S4" 182*0,00009</t>
  </si>
  <si>
    <t xml:space="preserve">"PE pásy" 0,94*0,0024</t>
  </si>
  <si>
    <t xml:space="preserve">"pryžové podložky S49" 1718*0,000182</t>
  </si>
  <si>
    <t xml:space="preserve">"komplety Skl14" 306*0,001046</t>
  </si>
  <si>
    <t xml:space="preserve">"komplety Skl24" 68*0,001097</t>
  </si>
  <si>
    <t xml:space="preserve">"komplety antikorozní Skl14" 96*0,001046</t>
  </si>
  <si>
    <t xml:space="preserve">"vrtule R1" 176*0,000516</t>
  </si>
  <si>
    <t xml:space="preserve">"kroužek Fe6" 632*0,00009</t>
  </si>
  <si>
    <t xml:space="preserve">"pražcové kotvy" 100*0,01</t>
  </si>
  <si>
    <t xml:space="preserve">116</t>
  </si>
  <si>
    <t xml:space="preserve">9902200600</t>
  </si>
  <si>
    <t xml:space="preserve">Doprava dodávek zhotovitele, dodávek objednatele nebo výzisku mechanizací přes 3,5 t objemnějšího kusového materiálu do 80 km</t>
  </si>
  <si>
    <t xml:space="preserve">852371907</t>
  </si>
  <si>
    <t xml:space="preserve">"pražce VPS" 17*0,1664</t>
  </si>
  <si>
    <t xml:space="preserve">117</t>
  </si>
  <si>
    <t xml:space="preserve">9902200700</t>
  </si>
  <si>
    <t xml:space="preserve">Doprava dodávek zhotovitele, dodávek objednatele nebo výzisku mechanizací přes 3,5 t objemnějšího kusového materiálu do 100 km</t>
  </si>
  <si>
    <t xml:space="preserve">1261850076</t>
  </si>
  <si>
    <t xml:space="preserve">"trubka drenážní DN 150" 82,676*1,3/1000</t>
  </si>
  <si>
    <t xml:space="preserve">"šachta DN 800" 2*0,03</t>
  </si>
  <si>
    <t xml:space="preserve">"šachta DN 400" 2*0,017</t>
  </si>
  <si>
    <t xml:space="preserve">"trubka kanalizační DN 150" 3,5*0,0013</t>
  </si>
  <si>
    <t xml:space="preserve">"pražce B91" 141*0,304</t>
  </si>
  <si>
    <t xml:space="preserve">"sloupky zajišťovacích značek" 92*0,17</t>
  </si>
  <si>
    <t xml:space="preserve">118</t>
  </si>
  <si>
    <t xml:space="preserve">9902200900</t>
  </si>
  <si>
    <t xml:space="preserve">Doprava dodávek zhotovitele, dodávek objednatele nebo výzisku mechanizací přes 3,5 t objemnějšího kusového materiálu do 200 km</t>
  </si>
  <si>
    <t xml:space="preserve">826350787</t>
  </si>
  <si>
    <t xml:space="preserve">"Kolejnice 49 E1" 50*0,049</t>
  </si>
  <si>
    <t xml:space="preserve">119</t>
  </si>
  <si>
    <t xml:space="preserve">9902900100</t>
  </si>
  <si>
    <t xml:space="preserve">Naložení  sypanin, drobného kusového materiálu, suti</t>
  </si>
  <si>
    <t xml:space="preserve">2028596074</t>
  </si>
  <si>
    <t xml:space="preserve">120</t>
  </si>
  <si>
    <t xml:space="preserve">9902900200</t>
  </si>
  <si>
    <t xml:space="preserve">Naložení  objemnějšího kusového materiálu, vybouraných hmot</t>
  </si>
  <si>
    <t xml:space="preserve">-1619779569</t>
  </si>
  <si>
    <t xml:space="preserve">"užité betonové pražce" 902,325</t>
  </si>
  <si>
    <t xml:space="preserve">121</t>
  </si>
  <si>
    <t xml:space="preserve">9903200100</t>
  </si>
  <si>
    <t xml:space="preserve">Přeprava mechanizace na místo prováděných prací o hmotnosti přes 12 t přes 50 do 100 km</t>
  </si>
  <si>
    <t xml:space="preserve">2075122871</t>
  </si>
  <si>
    <t xml:space="preserve">"dvoucestný bagr" 2</t>
  </si>
  <si>
    <t xml:space="preserve">122</t>
  </si>
  <si>
    <t xml:space="preserve">9903200200</t>
  </si>
  <si>
    <t xml:space="preserve">Přeprava mechanizace na místo prováděných prací o hmotnosti přes 12 t do 200 km</t>
  </si>
  <si>
    <t xml:space="preserve">1607116816</t>
  </si>
  <si>
    <t xml:space="preserve">"ASP" 2</t>
  </si>
  <si>
    <t xml:space="preserve">"SSP" 2</t>
  </si>
  <si>
    <t xml:space="preserve">"kolejový jeřáb" 1</t>
  </si>
  <si>
    <t xml:space="preserve">"Pokladač" 1</t>
  </si>
  <si>
    <t xml:space="preserve">123</t>
  </si>
  <si>
    <t xml:space="preserve">9909000100</t>
  </si>
  <si>
    <t xml:space="preserve">Poplatek za uložení suti nebo hmot na oficiální skládku</t>
  </si>
  <si>
    <t xml:space="preserve">722234885</t>
  </si>
  <si>
    <t xml:space="preserve">124</t>
  </si>
  <si>
    <t xml:space="preserve">9909000300</t>
  </si>
  <si>
    <t xml:space="preserve">Poplatek za likvidaci dřevěných kolejnicových podpor</t>
  </si>
  <si>
    <t xml:space="preserve">-72019715</t>
  </si>
  <si>
    <t xml:space="preserve">125</t>
  </si>
  <si>
    <t xml:space="preserve">9909000400</t>
  </si>
  <si>
    <t xml:space="preserve">Poplatek za likvidaci plastových součástí</t>
  </si>
  <si>
    <t xml:space="preserve">-951723703</t>
  </si>
  <si>
    <t xml:space="preserve">126</t>
  </si>
  <si>
    <t xml:space="preserve">9909000500</t>
  </si>
  <si>
    <t xml:space="preserve">Poplatek uložení odpadu betonových prefabrikátů</t>
  </si>
  <si>
    <t xml:space="preserve">-643624753</t>
  </si>
  <si>
    <t xml:space="preserve">SO 02 - Přejezdy a přechody</t>
  </si>
  <si>
    <t xml:space="preserve">Soupis:</t>
  </si>
  <si>
    <t xml:space="preserve">SO 02.1 - Přejezd km 131,477 (P3939)</t>
  </si>
  <si>
    <t xml:space="preserve">5905023030</t>
  </si>
  <si>
    <t xml:space="preserve">Úprava povrchu stezky rozprostřením štěrkodrtě přes 5 do 10 cm</t>
  </si>
  <si>
    <t xml:space="preserve">-1692855299</t>
  </si>
  <si>
    <t xml:space="preserve">"nezpevněná krajnice" (5,5+9,4+11+18,7)*0,12</t>
  </si>
  <si>
    <t xml:space="preserve">5955101070</t>
  </si>
  <si>
    <t xml:space="preserve">Kamenivo drcené recyklované štěrkodrť frakce 0/22</t>
  </si>
  <si>
    <t xml:space="preserve">-710870256</t>
  </si>
  <si>
    <t xml:space="preserve">5,352*0,1*1,95</t>
  </si>
  <si>
    <t xml:space="preserve">5913040230</t>
  </si>
  <si>
    <t xml:space="preserve">Montáž celopryžové přejezdové konstrukce silně zatížené v koleji část vnější a vnitřní včetně závěrných zídek</t>
  </si>
  <si>
    <t xml:space="preserve">977520357</t>
  </si>
  <si>
    <t xml:space="preserve">7,2+7,2</t>
  </si>
  <si>
    <t xml:space="preserve">5963101003</t>
  </si>
  <si>
    <t xml:space="preserve">Přejezd celopryžový pro zatížené komunikace se závěrnou zídkou tv. T</t>
  </si>
  <si>
    <t xml:space="preserve">-1390579526</t>
  </si>
  <si>
    <t xml:space="preserve">5963101120</t>
  </si>
  <si>
    <t xml:space="preserve">Přejezd celopryžový Strail betonový základ délky 1500 mm</t>
  </si>
  <si>
    <t xml:space="preserve">-311743269</t>
  </si>
  <si>
    <t xml:space="preserve">5*4</t>
  </si>
  <si>
    <t xml:space="preserve">596416103R1</t>
  </si>
  <si>
    <t xml:space="preserve">Betonová směs C 30/37 XF4</t>
  </si>
  <si>
    <t xml:space="preserve">-1717032063</t>
  </si>
  <si>
    <t xml:space="preserve">"Podklad základových betonů" 1,5*5*4*0,45*0,15</t>
  </si>
  <si>
    <t xml:space="preserve">596416R</t>
  </si>
  <si>
    <t xml:space="preserve">cementová malta MC10</t>
  </si>
  <si>
    <t xml:space="preserve">923287739</t>
  </si>
  <si>
    <t xml:space="preserve">"Vyrovnávací vrstva závěrných zídek" 1,5*5*4*0,45*0,1</t>
  </si>
  <si>
    <t xml:space="preserve">5913130010</t>
  </si>
  <si>
    <t xml:space="preserve">Demontáž dílů přejezdové konstrukce se silničními panely vnější ochranný trámec</t>
  </si>
  <si>
    <t xml:space="preserve">-1837590681</t>
  </si>
  <si>
    <t xml:space="preserve">3*2</t>
  </si>
  <si>
    <t xml:space="preserve">5913130020</t>
  </si>
  <si>
    <t xml:space="preserve">Demontáž dílů přejezdové konstrukce se silničními panely vnitřní ochranný trámec</t>
  </si>
  <si>
    <t xml:space="preserve">1490130448</t>
  </si>
  <si>
    <t xml:space="preserve">5913130030</t>
  </si>
  <si>
    <t xml:space="preserve">Demontáž dílů přejezdové konstrukce se silničními panely panel</t>
  </si>
  <si>
    <t xml:space="preserve">-1509452831</t>
  </si>
  <si>
    <t xml:space="preserve">"panely mezi kolejemi" 2</t>
  </si>
  <si>
    <t xml:space="preserve">"vnější panely v koleji č.2" 2</t>
  </si>
  <si>
    <t xml:space="preserve">5913140010</t>
  </si>
  <si>
    <t xml:space="preserve">Demontáž přejezdové konstrukce se silničními panely vnější i vnitřní část</t>
  </si>
  <si>
    <t xml:space="preserve">1626727089</t>
  </si>
  <si>
    <t xml:space="preserve">"kolej č.1" 8</t>
  </si>
  <si>
    <t xml:space="preserve">5913140020</t>
  </si>
  <si>
    <t xml:space="preserve">Demontáž přejezdové konstrukce se silničními panely vnitřní část</t>
  </si>
  <si>
    <t xml:space="preserve">895440171</t>
  </si>
  <si>
    <t xml:space="preserve">"kolej č.2" 6</t>
  </si>
  <si>
    <t xml:space="preserve">5913235010</t>
  </si>
  <si>
    <t xml:space="preserve">Dělení AB komunikace řezáním hloubky do 10 cm</t>
  </si>
  <si>
    <t xml:space="preserve">-367456438</t>
  </si>
  <si>
    <t xml:space="preserve">4,9+3,6</t>
  </si>
  <si>
    <t xml:space="preserve">5913240010</t>
  </si>
  <si>
    <t xml:space="preserve">Odstranění AB komunikace odtěžením nebo frézováním hloubky do 10 cm</t>
  </si>
  <si>
    <t xml:space="preserve">1728582044</t>
  </si>
  <si>
    <t xml:space="preserve">"před kolejí č.1" 8,5</t>
  </si>
  <si>
    <t xml:space="preserve">"před kolejí č.2" 12,75+53,4</t>
  </si>
  <si>
    <t xml:space="preserve">5913245010</t>
  </si>
  <si>
    <t xml:space="preserve">Oprava komunikace vyplněním trhlin zálivkovou hmotou</t>
  </si>
  <si>
    <t xml:space="preserve">-1088747630</t>
  </si>
  <si>
    <t xml:space="preserve">"zalití spár asfaltového krytu" 4,9+3,6+(6*6)</t>
  </si>
  <si>
    <t xml:space="preserve">5963140R2</t>
  </si>
  <si>
    <t xml:space="preserve">Asfaltová zálivka pro silniční komunikace</t>
  </si>
  <si>
    <t xml:space="preserve">492685421</t>
  </si>
  <si>
    <t xml:space="preserve">44,5*0,0018</t>
  </si>
  <si>
    <t xml:space="preserve">5913255020</t>
  </si>
  <si>
    <t xml:space="preserve">Zřízení konstrukce vozovky asfaltobetonové s ložní a obrusnou vrstvou tlouštky do 10 cm</t>
  </si>
  <si>
    <t xml:space="preserve">-1507963245</t>
  </si>
  <si>
    <t xml:space="preserve">"Před kolejí č. 1" 37,2</t>
  </si>
  <si>
    <t xml:space="preserve">"mezi kolejemi" 6,9</t>
  </si>
  <si>
    <t xml:space="preserve">"před kolejí č.2" 10,9+53,5</t>
  </si>
  <si>
    <t xml:space="preserve">5963146000</t>
  </si>
  <si>
    <t xml:space="preserve">Asfaltový beton ACO 11S 50/70 střednězrnný-obrusná vrstva</t>
  </si>
  <si>
    <t xml:space="preserve">1991954200</t>
  </si>
  <si>
    <t xml:space="preserve">108,500*0,04*2,2</t>
  </si>
  <si>
    <t xml:space="preserve">5963146020</t>
  </si>
  <si>
    <t xml:space="preserve">Asfaltový beton ACP 16S 50/70 středněznný-podkladní vrstva</t>
  </si>
  <si>
    <t xml:space="preserve">1063150795</t>
  </si>
  <si>
    <t xml:space="preserve">108,5*0,07*2,2</t>
  </si>
  <si>
    <t xml:space="preserve">59631460R1</t>
  </si>
  <si>
    <t xml:space="preserve">Asfalt silniční pro spojovací a infiltrační postřik</t>
  </si>
  <si>
    <t xml:space="preserve">-965257742</t>
  </si>
  <si>
    <t xml:space="preserve">108,5*0,00085</t>
  </si>
  <si>
    <t xml:space="preserve">5913280015</t>
  </si>
  <si>
    <t xml:space="preserve">Demontáž dílů komunikace z dlažebních kostek uložení v podsypu</t>
  </si>
  <si>
    <t xml:space="preserve">334070477</t>
  </si>
  <si>
    <t xml:space="preserve">"vnější část koleje č.2" 6*0,5</t>
  </si>
  <si>
    <t xml:space="preserve">5913300020</t>
  </si>
  <si>
    <t xml:space="preserve">Demontáž silničních panelů komunikace trvalá</t>
  </si>
  <si>
    <t xml:space="preserve">868331436</t>
  </si>
  <si>
    <t xml:space="preserve">"panely před kolejí č.1" 3*1,5*7</t>
  </si>
  <si>
    <t xml:space="preserve">5914030550</t>
  </si>
  <si>
    <t xml:space="preserve">Demontáž dílů otevřeného odvodnění prahové vpusti z prefabrikovaných dílů</t>
  </si>
  <si>
    <t xml:space="preserve">16640848</t>
  </si>
  <si>
    <t xml:space="preserve">5914035550</t>
  </si>
  <si>
    <t xml:space="preserve">Zřízení otevřených odvodňovacích zařízení prahové vpusti prefabrikované díly</t>
  </si>
  <si>
    <t xml:space="preserve">1816799523</t>
  </si>
  <si>
    <t xml:space="preserve">5964123000</t>
  </si>
  <si>
    <t xml:space="preserve">Odvodňovací žlab s mříží</t>
  </si>
  <si>
    <t xml:space="preserve">-1321148346</t>
  </si>
  <si>
    <t xml:space="preserve">5964123005</t>
  </si>
  <si>
    <t xml:space="preserve">Odvodňovací žlab s mříží koncový</t>
  </si>
  <si>
    <t xml:space="preserve">-486122215</t>
  </si>
  <si>
    <t xml:space="preserve">5964123010</t>
  </si>
  <si>
    <t xml:space="preserve">Odvodňovací žlab s mříží a vývodem</t>
  </si>
  <si>
    <t xml:space="preserve">-370879287</t>
  </si>
  <si>
    <t xml:space="preserve">28</t>
  </si>
  <si>
    <t xml:space="preserve">1456244858</t>
  </si>
  <si>
    <t xml:space="preserve">"podklad pod prahovou vpustí" 6*1*0,15</t>
  </si>
  <si>
    <t xml:space="preserve">29</t>
  </si>
  <si>
    <t xml:space="preserve">5963125010</t>
  </si>
  <si>
    <t xml:space="preserve">Panel železobetonový silniční rozměru 200x100x15</t>
  </si>
  <si>
    <t xml:space="preserve">-1939836054</t>
  </si>
  <si>
    <t xml:space="preserve">-2125750294</t>
  </si>
  <si>
    <t xml:space="preserve">"lože prahové vpusti" 6*1*0,1*1,85</t>
  </si>
  <si>
    <t xml:space="preserve">672732305</t>
  </si>
  <si>
    <t xml:space="preserve">"svodné potrubí prahové vpusti" 1,5</t>
  </si>
  <si>
    <t xml:space="preserve">5964104015</t>
  </si>
  <si>
    <t xml:space="preserve">Kanalizační díly plastové trubka hladká DN 300</t>
  </si>
  <si>
    <t xml:space="preserve">-209687311</t>
  </si>
  <si>
    <t xml:space="preserve">1885954852</t>
  </si>
  <si>
    <t xml:space="preserve">"podkladní vrstvy komunikace" 108,5*2</t>
  </si>
  <si>
    <t xml:space="preserve">118741632</t>
  </si>
  <si>
    <t xml:space="preserve">"štěrkodrť ŠDa" 217*0,15*1,95</t>
  </si>
  <si>
    <t xml:space="preserve">-294606403</t>
  </si>
  <si>
    <t xml:space="preserve">"podklad komunikace" 74,65*0,3</t>
  </si>
  <si>
    <t xml:space="preserve">-463918306</t>
  </si>
  <si>
    <t xml:space="preserve">"štěrkodrť ŠDa" 63,473</t>
  </si>
  <si>
    <t xml:space="preserve">"štěrk fr. 16/32" 1,11</t>
  </si>
  <si>
    <t xml:space="preserve">"štěrkodrť fr. 0/22" 1,044</t>
  </si>
  <si>
    <t xml:space="preserve">9902100200</t>
  </si>
  <si>
    <t xml:space="preserve">Doprava dodávek zhotovitele, dodávek objednatele nebo výzisku mechanizací přes 3,5 t sypanin  do 20 km</t>
  </si>
  <si>
    <t xml:space="preserve">106937578</t>
  </si>
  <si>
    <t xml:space="preserve">"čerstvý beton" 0,506+0,338+0,9</t>
  </si>
  <si>
    <t xml:space="preserve">198852310</t>
  </si>
  <si>
    <t xml:space="preserve">"zemina" 22,395*2</t>
  </si>
  <si>
    <t xml:space="preserve">"čerstvý asfalt" 0,015+9,548+16,709+0,092</t>
  </si>
  <si>
    <t xml:space="preserve">9902200300</t>
  </si>
  <si>
    <t xml:space="preserve">Doprava dodávek zhotovitele, dodávek objednatele nebo výzisku mechanizací přes 3,5 t objemnějšího kusového materiálu do 30 km</t>
  </si>
  <si>
    <t xml:space="preserve">-468063544</t>
  </si>
  <si>
    <t xml:space="preserve">"betonové panely" (15*1,5*3+9*0,7*3)*0,15*2,4</t>
  </si>
  <si>
    <t xml:space="preserve">"asfaltový beton" 74,65*0,1*2,2</t>
  </si>
  <si>
    <t xml:space="preserve">"prahová vpusť" 4*0,8</t>
  </si>
  <si>
    <t xml:space="preserve">1072556489</t>
  </si>
  <si>
    <t xml:space="preserve">"silniční panely" 3*0,75</t>
  </si>
  <si>
    <t xml:space="preserve">819395796</t>
  </si>
  <si>
    <t xml:space="preserve">"prahová vpusť" 0,88*2+0,907+0,902</t>
  </si>
  <si>
    <t xml:space="preserve">9902200800</t>
  </si>
  <si>
    <t xml:space="preserve">Doprava dodávek zhotovitele, dodávek objednatele nebo výzisku mechanizací přes 3,5 t objemnějšího kusového materiálu do 150 km</t>
  </si>
  <si>
    <t xml:space="preserve">-1307720370</t>
  </si>
  <si>
    <t xml:space="preserve">"přejezdová konstrukce" 7,2*2*2</t>
  </si>
  <si>
    <t xml:space="preserve">972120385</t>
  </si>
  <si>
    <t xml:space="preserve">"bagr" 1</t>
  </si>
  <si>
    <t xml:space="preserve">-2105589310</t>
  </si>
  <si>
    <t xml:space="preserve">1241358163</t>
  </si>
  <si>
    <t xml:space="preserve">"trámce z přejezdu" 6*0,12*0,25*4*0,08</t>
  </si>
  <si>
    <t xml:space="preserve">-1588218989</t>
  </si>
  <si>
    <t xml:space="preserve">9909000600</t>
  </si>
  <si>
    <t xml:space="preserve">Poplatek za recyklaci odpadu</t>
  </si>
  <si>
    <t xml:space="preserve">-1449223237</t>
  </si>
  <si>
    <t xml:space="preserve">SO 02.2 - Přejezd km 116,789 (P3935)</t>
  </si>
  <si>
    <t xml:space="preserve">-972722181</t>
  </si>
  <si>
    <t xml:space="preserve">"nezpevněná krajnice" (7,5+7,4+6,6+2+6,6+2)*0,15</t>
  </si>
  <si>
    <t xml:space="preserve">-1453796925</t>
  </si>
  <si>
    <t xml:space="preserve">4,815*0,1*1,95</t>
  </si>
  <si>
    <t xml:space="preserve">1672777059</t>
  </si>
  <si>
    <t xml:space="preserve">5963101003_R</t>
  </si>
  <si>
    <t xml:space="preserve">Přejezd celopryžový pro zatížené komunikace se závěrnou zídkou tv. T (ATYPICKÝ PRO PRAŽCE VPS)</t>
  </si>
  <si>
    <t xml:space="preserve">214008018</t>
  </si>
  <si>
    <t xml:space="preserve">142678307</t>
  </si>
  <si>
    <t xml:space="preserve">6*2</t>
  </si>
  <si>
    <t xml:space="preserve">1418872142</t>
  </si>
  <si>
    <t xml:space="preserve">"Podklad základových betonů" 1,5*12*0,45*0,15</t>
  </si>
  <si>
    <t xml:space="preserve">799600875</t>
  </si>
  <si>
    <t xml:space="preserve">"Vyrovnávací vrstva závěrných zídek" 1,5*12*0,45*0,1</t>
  </si>
  <si>
    <t xml:space="preserve">-379800818</t>
  </si>
  <si>
    <t xml:space="preserve">5913235020</t>
  </si>
  <si>
    <t xml:space="preserve">Dělení AB komunikace řezáním hloubky do 20 cm</t>
  </si>
  <si>
    <t xml:space="preserve">-1029534006</t>
  </si>
  <si>
    <t xml:space="preserve">9,2+9,2</t>
  </si>
  <si>
    <t xml:space="preserve">5913240020</t>
  </si>
  <si>
    <t xml:space="preserve">Odstranění AB komunikace odtěžením nebo frézováním hloubky do 20 cm</t>
  </si>
  <si>
    <t xml:space="preserve">-1194013272</t>
  </si>
  <si>
    <t xml:space="preserve">59,5+60+18</t>
  </si>
  <si>
    <t xml:space="preserve">-936621148</t>
  </si>
  <si>
    <t xml:space="preserve">"zalití spár asfaltového krytu" 6*8,3</t>
  </si>
  <si>
    <t xml:space="preserve">-19059531</t>
  </si>
  <si>
    <t xml:space="preserve">49,8*0,0018</t>
  </si>
  <si>
    <t xml:space="preserve">5913255030</t>
  </si>
  <si>
    <t xml:space="preserve">Zřízení konstrukce vozovky asfaltobetonové s podkladní, ložní a obrusnou vrstvou tlouštky do 15 cm</t>
  </si>
  <si>
    <t xml:space="preserve">542399225</t>
  </si>
  <si>
    <t xml:space="preserve">1604204337</t>
  </si>
  <si>
    <t xml:space="preserve">137,5*0,06*2,2</t>
  </si>
  <si>
    <t xml:space="preserve">1851656314</t>
  </si>
  <si>
    <t xml:space="preserve">137,5*0,05*2,2</t>
  </si>
  <si>
    <t xml:space="preserve">-852457911</t>
  </si>
  <si>
    <t xml:space="preserve">137,500*0,04*2,2</t>
  </si>
  <si>
    <t xml:space="preserve">1348621097</t>
  </si>
  <si>
    <t xml:space="preserve">137,5*0,00085</t>
  </si>
  <si>
    <t xml:space="preserve">5913270010</t>
  </si>
  <si>
    <t xml:space="preserve">Vložení výztužné vložky textilní nebo geosyntetické</t>
  </si>
  <si>
    <t xml:space="preserve">-666742213</t>
  </si>
  <si>
    <t xml:space="preserve">369436285</t>
  </si>
  <si>
    <t xml:space="preserve">"výztužný geokompizit včetně ztratného" 137,500*1,05</t>
  </si>
  <si>
    <t xml:space="preserve">-99156992</t>
  </si>
  <si>
    <t xml:space="preserve">"podkladní vrstvy komunikace" 137,5*2</t>
  </si>
  <si>
    <t xml:space="preserve">1796108637</t>
  </si>
  <si>
    <t xml:space="preserve">"štěrkodrť ŠDa" 275*0,15*1,95</t>
  </si>
  <si>
    <t xml:space="preserve">591433555R</t>
  </si>
  <si>
    <t xml:space="preserve">Oprava ocelové hrany prahové vpusti navařením ocelového L úhelníku</t>
  </si>
  <si>
    <t xml:space="preserve">952363171</t>
  </si>
  <si>
    <t xml:space="preserve">9*4</t>
  </si>
  <si>
    <t xml:space="preserve">596412R1</t>
  </si>
  <si>
    <t xml:space="preserve">ocelový úhelník L 60x60x5mm</t>
  </si>
  <si>
    <t xml:space="preserve">kg</t>
  </si>
  <si>
    <t xml:space="preserve">2027456678</t>
  </si>
  <si>
    <t xml:space="preserve">36*4,57</t>
  </si>
  <si>
    <t xml:space="preserve">-254690028</t>
  </si>
  <si>
    <t xml:space="preserve">137,5*0,3</t>
  </si>
  <si>
    <t xml:space="preserve">-305200190</t>
  </si>
  <si>
    <t xml:space="preserve">"čerstvý beton" (1,215+0,81)*2,4</t>
  </si>
  <si>
    <t xml:space="preserve">-406214379</t>
  </si>
  <si>
    <t xml:space="preserve">"štěrkodrť fr. 0/22" 0,939</t>
  </si>
  <si>
    <t xml:space="preserve">-348009974</t>
  </si>
  <si>
    <t xml:space="preserve">"čerstvý asfalt" 18,15+15,125+12,1+0,117+0,03</t>
  </si>
  <si>
    <t xml:space="preserve">9902100400</t>
  </si>
  <si>
    <t xml:space="preserve">Doprava dodávek zhotovitele, dodávek objednatele nebo výzisku mechanizací přes 3,5 t sypanin  do 40 km</t>
  </si>
  <si>
    <t xml:space="preserve">-455265010</t>
  </si>
  <si>
    <t xml:space="preserve">"zemina" 41,25*2</t>
  </si>
  <si>
    <t xml:space="preserve">-2005400071</t>
  </si>
  <si>
    <t xml:space="preserve">"betonové panely" (3*3*1,5+6*3*0,7)*0,15*2,4</t>
  </si>
  <si>
    <t xml:space="preserve">"vybouraný asfalt" 137,5*0,2*2,2</t>
  </si>
  <si>
    <t xml:space="preserve">737719919</t>
  </si>
  <si>
    <t xml:space="preserve">"přejezdová konstrukce" 9,6*2</t>
  </si>
  <si>
    <t xml:space="preserve">640419863</t>
  </si>
  <si>
    <t xml:space="preserve">314071050</t>
  </si>
  <si>
    <t xml:space="preserve">-643671716</t>
  </si>
  <si>
    <t xml:space="preserve">-3820800</t>
  </si>
  <si>
    <t xml:space="preserve">SO 03 - Propustky a mosty</t>
  </si>
  <si>
    <t xml:space="preserve">SO 03.1 - Výměna prvků PUK</t>
  </si>
  <si>
    <t xml:space="preserve">5908052060R</t>
  </si>
  <si>
    <t xml:space="preserve">Výměna prvků přímého upevnění koleje. Poznámka: 1. V cenách jsou započteny náklady na demontáž upevňovadel, výměnu součásti, montáž upevňovadel a ošetření součástí mazivem.2. V cenách nejsou obsaženy náklady na dodávku materiálu.</t>
  </si>
  <si>
    <t xml:space="preserve">-147718593</t>
  </si>
  <si>
    <t xml:space="preserve">"645 "párů"</t>
  </si>
  <si>
    <t xml:space="preserve">645*2</t>
  </si>
  <si>
    <t xml:space="preserve">5958158070R</t>
  </si>
  <si>
    <t xml:space="preserve">Podložka pryžová pod podkladnici PP15-Z1 </t>
  </si>
  <si>
    <t xml:space="preserve">-11086602</t>
  </si>
  <si>
    <t xml:space="preserve">5958158075R</t>
  </si>
  <si>
    <t xml:space="preserve">Podložka z penefolu pod vodící lištu</t>
  </si>
  <si>
    <t xml:space="preserve">859145243</t>
  </si>
  <si>
    <t xml:space="preserve">Poznámka k položce:_x005F_x000d_
rozměr 160*60*2</t>
  </si>
  <si>
    <t xml:space="preserve">5958134045R</t>
  </si>
  <si>
    <t xml:space="preserve">Součásti upevňovací šroub svěrkový upravený (M24x100)</t>
  </si>
  <si>
    <t xml:space="preserve">-46841797</t>
  </si>
  <si>
    <t xml:space="preserve">5958134115</t>
  </si>
  <si>
    <t xml:space="preserve">Součásti upevňovací matice M24</t>
  </si>
  <si>
    <t xml:space="preserve">623768204</t>
  </si>
  <si>
    <t xml:space="preserve">648189253</t>
  </si>
  <si>
    <t xml:space="preserve">5958134130R</t>
  </si>
  <si>
    <t xml:space="preserve">Součásti upevňovací ocelová podložka</t>
  </si>
  <si>
    <t xml:space="preserve">1462061033</t>
  </si>
  <si>
    <t xml:space="preserve">Poznámka k položce:_x005F_x000d_
vnější průměr 60, vnitřní průměr 25</t>
  </si>
  <si>
    <t xml:space="preserve">5958137000R</t>
  </si>
  <si>
    <t xml:space="preserve">Polyamidová podložka pod ocelový kroužek</t>
  </si>
  <si>
    <t xml:space="preserve">1518483287</t>
  </si>
  <si>
    <t xml:space="preserve">Poznámka k položce:_x005F_x000d_
vnější průměr 60, vnitřní průměr 25 mm</t>
  </si>
  <si>
    <t xml:space="preserve">5958182005R</t>
  </si>
  <si>
    <t xml:space="preserve">Plastová izolační krabička s excentrem</t>
  </si>
  <si>
    <t xml:space="preserve">-290575850</t>
  </si>
  <si>
    <t xml:space="preserve">-1468985000</t>
  </si>
  <si>
    <t xml:space="preserve">1242402098</t>
  </si>
  <si>
    <t xml:space="preserve">SO 03.2 - Ostatní opravné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</si>
  <si>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</si>
  <si>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</si>
  <si>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</si>
  <si>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</si>
  <si>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</si>
  <si>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</si>
  <si>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767 - Konstrukce zámečnické</t>
  </si>
  <si>
    <t xml:space="preserve">R01</t>
  </si>
  <si>
    <t xml:space="preserve">Výměna šroubu pojistných úhelníků</t>
  </si>
  <si>
    <t xml:space="preserve">ks</t>
  </si>
  <si>
    <t xml:space="preserve">192971386</t>
  </si>
  <si>
    <t xml:space="preserve">Poznámka k položce:_x005F_x000d_
Šrouby na pojistných úhelnících na mostovce, jen svislé, 70% všech</t>
  </si>
  <si>
    <t xml:space="preserve">645*2*2*0,7</t>
  </si>
  <si>
    <t xml:space="preserve">30925292R</t>
  </si>
  <si>
    <t xml:space="preserve">šroub zápustný inbus 10.9 M20x55mm pozink</t>
  </si>
  <si>
    <t xml:space="preserve">100 kus</t>
  </si>
  <si>
    <t xml:space="preserve">-1748269580</t>
  </si>
  <si>
    <t xml:space="preserve">31120010R</t>
  </si>
  <si>
    <t xml:space="preserve">Podložka kruhová DIN 7349 M22 / 23,0 pozink</t>
  </si>
  <si>
    <t xml:space="preserve">-1926831564</t>
  </si>
  <si>
    <t xml:space="preserve">31111009R</t>
  </si>
  <si>
    <t xml:space="preserve">matice šestihranná samojistící M20 pozink</t>
  </si>
  <si>
    <t xml:space="preserve">901239779</t>
  </si>
  <si>
    <t xml:space="preserve">Vodorovné konstrukce</t>
  </si>
  <si>
    <t xml:space="preserve">421941211</t>
  </si>
  <si>
    <t xml:space="preserve">Výroba podlah z plechů s výztuhami při opravě mostu</t>
  </si>
  <si>
    <t xml:space="preserve">1867228576</t>
  </si>
  <si>
    <t xml:space="preserve">"kryty kabelových žlabů na křídlech"</t>
  </si>
  <si>
    <t xml:space="preserve">4*11*0,5</t>
  </si>
  <si>
    <t xml:space="preserve">421941311</t>
  </si>
  <si>
    <t xml:space="preserve">Montáž podlahy z plechů s výztuhami při opravě mostu</t>
  </si>
  <si>
    <t xml:space="preserve">1162355643</t>
  </si>
  <si>
    <t xml:space="preserve">13611301</t>
  </si>
  <si>
    <t xml:space="preserve">plech ocelový žebrovaný jakost S235JR slza tl 3mm tabule</t>
  </si>
  <si>
    <t xml:space="preserve">-1513241142</t>
  </si>
  <si>
    <t xml:space="preserve">421941512</t>
  </si>
  <si>
    <t xml:space="preserve">Demontáž podlahových plechů s výztuhami na mostech</t>
  </si>
  <si>
    <t xml:space="preserve">1097513759</t>
  </si>
  <si>
    <t xml:space="preserve">"demontáž stávajících plechů, cca 1/3 chybí"</t>
  </si>
  <si>
    <t xml:space="preserve">22*0,66</t>
  </si>
  <si>
    <t xml:space="preserve">429173114</t>
  </si>
  <si>
    <t xml:space="preserve">Přizvednutí a spuštění kcí hmotnosti přes 100 t</t>
  </si>
  <si>
    <t xml:space="preserve">-1185468250</t>
  </si>
  <si>
    <t xml:space="preserve">521281111</t>
  </si>
  <si>
    <t xml:space="preserve">Výroba pozednic železničního mostu z tvrdého dřeva</t>
  </si>
  <si>
    <t xml:space="preserve">-1422844236</t>
  </si>
  <si>
    <t xml:space="preserve">521281211</t>
  </si>
  <si>
    <t xml:space="preserve">Montáž pozednic železničního mostu z tvrdého dřeva</t>
  </si>
  <si>
    <t xml:space="preserve">1854153784</t>
  </si>
  <si>
    <t xml:space="preserve">60815365</t>
  </si>
  <si>
    <t xml:space="preserve">mostnice dřevěná impregnovaná olejem DB 240x260mm dl 2,4m</t>
  </si>
  <si>
    <t xml:space="preserve">249568314</t>
  </si>
  <si>
    <t xml:space="preserve">Poznámka k položce:_x005F_x000d_
rozměr 240*250*2400</t>
  </si>
  <si>
    <t xml:space="preserve">521283221</t>
  </si>
  <si>
    <t xml:space="preserve">Demontáž pozednic včetně odstranění štěrkového podsypu</t>
  </si>
  <si>
    <t xml:space="preserve">1355346643</t>
  </si>
  <si>
    <t xml:space="preserve">Úpravy povrchů, podlahy a osazování výplní</t>
  </si>
  <si>
    <t xml:space="preserve">628613511</t>
  </si>
  <si>
    <t xml:space="preserve">Ochranný nátěr OK mostů - základní a podkladní epoxidový, vrchní PU, tl. min 280 µm</t>
  </si>
  <si>
    <t xml:space="preserve">-127491252</t>
  </si>
  <si>
    <t xml:space="preserve">Poznámka k položce:_x005F_x000d_
nátěr plechů</t>
  </si>
  <si>
    <t xml:space="preserve">22*2</t>
  </si>
  <si>
    <t xml:space="preserve">Ostatní konstrukce a práce, bourání</t>
  </si>
  <si>
    <t xml:space="preserve">938905211</t>
  </si>
  <si>
    <t xml:space="preserve">Údržba OK mostů - úprava ukončení 1 páru pojistných úhelníků 160 x 100 x14 mm</t>
  </si>
  <si>
    <t xml:space="preserve">soubor</t>
  </si>
  <si>
    <t xml:space="preserve">-796865367</t>
  </si>
  <si>
    <t xml:space="preserve">938905311</t>
  </si>
  <si>
    <t xml:space="preserve">Údržba OK mostů - očistění, nátěr, namazání ložisek</t>
  </si>
  <si>
    <t xml:space="preserve">-1302034803</t>
  </si>
  <si>
    <t xml:space="preserve">938905311R</t>
  </si>
  <si>
    <t xml:space="preserve">Údržba ocelových konstrukcí - rektifikace ložisek </t>
  </si>
  <si>
    <t xml:space="preserve">652576312</t>
  </si>
  <si>
    <t xml:space="preserve">946211823</t>
  </si>
  <si>
    <t xml:space="preserve">Demontáž lešení zavěšeného trubkového na potrubních mostech zatížení tř. 2 do 100 kg/m2 v do 30 m</t>
  </si>
  <si>
    <t xml:space="preserve">296745281</t>
  </si>
  <si>
    <t xml:space="preserve">946311122</t>
  </si>
  <si>
    <t xml:space="preserve">Montáž lešení zavěšeného řadového trubkového zatížení tř. 2 do 100 kg/m2 v do 25 m</t>
  </si>
  <si>
    <t xml:space="preserve">-1265041878</t>
  </si>
  <si>
    <t xml:space="preserve">946311222</t>
  </si>
  <si>
    <t xml:space="preserve">Příplatek k lešení zavěšenému řadovému trubkovému 100 kg/m2 v do 25 m za první a ZKD den použití</t>
  </si>
  <si>
    <t xml:space="preserve">-1113789236</t>
  </si>
  <si>
    <t xml:space="preserve">60*30</t>
  </si>
  <si>
    <t xml:space="preserve">985311113</t>
  </si>
  <si>
    <t xml:space="preserve">Reprofilace stěn cementovými sanačními maltami tl 30 mm</t>
  </si>
  <si>
    <t xml:space="preserve">-297285785</t>
  </si>
  <si>
    <t xml:space="preserve">997</t>
  </si>
  <si>
    <t xml:space="preserve">Přesun sutě</t>
  </si>
  <si>
    <t xml:space="preserve">997211621</t>
  </si>
  <si>
    <t xml:space="preserve">Ekologická likvidace mostnic - drcení a odvoz do 20 km</t>
  </si>
  <si>
    <t xml:space="preserve">516684660</t>
  </si>
  <si>
    <t xml:space="preserve">998</t>
  </si>
  <si>
    <t xml:space="preserve">Přesun hmot</t>
  </si>
  <si>
    <t xml:space="preserve">998242011</t>
  </si>
  <si>
    <t xml:space="preserve">Přesun hmot pro železniční svršek drah kolejových o sklonu 0,8 %</t>
  </si>
  <si>
    <t xml:space="preserve">1119652557</t>
  </si>
  <si>
    <t xml:space="preserve">PSV</t>
  </si>
  <si>
    <t xml:space="preserve">Práce a dodávky PSV</t>
  </si>
  <si>
    <t xml:space="preserve">767</t>
  </si>
  <si>
    <t xml:space="preserve">Konstrukce zámečnické</t>
  </si>
  <si>
    <t xml:space="preserve">341941005</t>
  </si>
  <si>
    <t xml:space="preserve">Nosné nebo spojovací svary tl do 18 mm ocelových doplňkových konstrukcí při montáži dílců</t>
  </si>
  <si>
    <t xml:space="preserve">854760267</t>
  </si>
  <si>
    <t xml:space="preserve">Poznámka k položce:_x005F_x000d_
oprava trhlin svarů s rozchodovými deskami, výměra dle údajů z revizní zprávy + rezerva</t>
  </si>
  <si>
    <t xml:space="preserve">SO 03.3 - Vedlejší rozpočtové náklady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</si>
  <si>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</si>
  <si>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</si>
  <si>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</si>
  <si>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</si>
  <si>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VRN3</t>
  </si>
  <si>
    <t xml:space="preserve">Zařízení staveniště</t>
  </si>
  <si>
    <t xml:space="preserve">030001000</t>
  </si>
  <si>
    <t xml:space="preserve">ks…</t>
  </si>
  <si>
    <t xml:space="preserve">1024</t>
  </si>
  <si>
    <t xml:space="preserve">-372574615</t>
  </si>
  <si>
    <t xml:space="preserve">VRN6</t>
  </si>
  <si>
    <t xml:space="preserve">Územní vlivy</t>
  </si>
  <si>
    <t xml:space="preserve">060001000</t>
  </si>
  <si>
    <t xml:space="preserve">-886521076</t>
  </si>
  <si>
    <t xml:space="preserve">063303000</t>
  </si>
  <si>
    <t xml:space="preserve">Práce ve výškách, v hloubkách</t>
  </si>
  <si>
    <t xml:space="preserve">2131113761</t>
  </si>
  <si>
    <t xml:space="preserve">065002000</t>
  </si>
  <si>
    <t xml:space="preserve">Mimostaveništní doprava materiálů</t>
  </si>
  <si>
    <t xml:space="preserve">57426132</t>
  </si>
  <si>
    <t xml:space="preserve">VRN9</t>
  </si>
  <si>
    <t xml:space="preserve">Ostatní náklady</t>
  </si>
  <si>
    <t xml:space="preserve">091104000</t>
  </si>
  <si>
    <t xml:space="preserve">Stroje a zařízení nevyžadující montáž</t>
  </si>
  <si>
    <t xml:space="preserve">-1653391653</t>
  </si>
  <si>
    <t xml:space="preserve">021211001_R</t>
  </si>
  <si>
    <t xml:space="preserve">Průzkumné práce pro opravy Doplňující laboratorní rozbor kontaminace zeminy nebo kol. lože</t>
  </si>
  <si>
    <t xml:space="preserve">-1310747430</t>
  </si>
  <si>
    <t xml:space="preserve">022101001_R</t>
  </si>
  <si>
    <t xml:space="preserve">Geodetické práce Geodetické práce před opravou</t>
  </si>
  <si>
    <t xml:space="preserve">-255091867</t>
  </si>
  <si>
    <t xml:space="preserve">022101011_R</t>
  </si>
  <si>
    <t xml:space="preserve">Geodetické práce Geodetické práce v průběhu opravy</t>
  </si>
  <si>
    <t xml:space="preserve">-2141171528</t>
  </si>
  <si>
    <t xml:space="preserve">022101021_R</t>
  </si>
  <si>
    <t xml:space="preserve">Geodetické práce Geodetické práce po ukončení opravy</t>
  </si>
  <si>
    <t xml:space="preserve">836055784</t>
  </si>
  <si>
    <t xml:space="preserve">022121001_R</t>
  </si>
  <si>
    <t xml:space="preserve">Geodetické práce Diagnostika technické infrastruktury Vytýčení trasy inženýrských sítí</t>
  </si>
  <si>
    <t xml:space="preserve">-1590300766</t>
  </si>
  <si>
    <t xml:space="preserve">Poznámka k položce:_x005F_x000d_
Základna pro výpočet - dotyčné práce</t>
  </si>
  <si>
    <t xml:space="preserve">023101031_R</t>
  </si>
  <si>
    <t xml:space="preserve">Projektové práce (DSPS) v rozsahu ZRN (vyjma dále jmenované práce) </t>
  </si>
  <si>
    <t xml:space="preserve">2128101470</t>
  </si>
  <si>
    <t xml:space="preserve">Poznámka k položce:_x005F_x000d_
Dokumentace skutečného provedení stavby</t>
  </si>
  <si>
    <t xml:space="preserve">024101301_R</t>
  </si>
  <si>
    <t xml:space="preserve">Inženýrská činnost posudky (např. statické aj.) a dozory</t>
  </si>
  <si>
    <t xml:space="preserve">hod</t>
  </si>
  <si>
    <t xml:space="preserve">1752755543</t>
  </si>
  <si>
    <t xml:space="preserve">Poznámka k položce:_x005F_x000d_
Statické zatěžovací zkoušky 32x</t>
  </si>
  <si>
    <t xml:space="preserve">024101401_R</t>
  </si>
  <si>
    <t xml:space="preserve">Autorský dozor, Inženýrská činnost koordinační a kompletační činnost</t>
  </si>
  <si>
    <t xml:space="preserve">527185142</t>
  </si>
  <si>
    <t xml:space="preserve">Poznámka k položce:_x005F_x000d_
Autorský dozor projektanta</t>
  </si>
  <si>
    <t xml:space="preserve">031101031_R</t>
  </si>
  <si>
    <t xml:space="preserve"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</si>
  <si>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 xml:space="preserve">1862999560</t>
  </si>
  <si>
    <t xml:space="preserve">Poznámka k položce:_x005F_x000d_
Základna pro výpočet - ZRN</t>
  </si>
  <si>
    <t xml:space="preserve">03111051_R</t>
  </si>
  <si>
    <t xml:space="preserve">Zařízení a vybavení staveniště pronájem ploch</t>
  </si>
  <si>
    <t xml:space="preserve">-169962358</t>
  </si>
  <si>
    <t xml:space="preserve">033131001</t>
  </si>
  <si>
    <t xml:space="preserve">Provozní vlivy Organizační zajištění prací při zřizování a udržování BK kolejí a výhybek</t>
  </si>
  <si>
    <t xml:space="preserve">814350108</t>
  </si>
  <si>
    <t xml:space="preserve">kolej č. 1</t>
  </si>
  <si>
    <t xml:space="preserve">(116,906-116,756)*1000</t>
  </si>
  <si>
    <t xml:space="preserve">(131,484182-128,431698)*1000</t>
  </si>
  <si>
    <t xml:space="preserve">(131,484182-131,384182)*1000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</si>
</sst>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b val="true"/>
      <sz val="14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8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name val="Arial CE"/>
      <family val="0"/>
      <charset val="1"/>
    </font>
    <font>
      <sz val="10"/>
      <color rgb="FF003366"/>
      <name val="Arial CE"/>
      <family val="0"/>
      <charset val="1"/>
    </font>
    <font>
      <b val="true"/>
      <sz val="10"/>
      <color rgb="FF003366"/>
      <name val="Arial CE"/>
      <family val="0"/>
      <charset val="1"/>
    </font>
    <font>
      <sz val="10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sz val="8"/>
      <color rgb="FF003366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7"/>
      <color rgb="FF969696"/>
      <name val="Arial CE"/>
      <family val="0"/>
      <charset val="1"/>
    </font>
    <font>
      <sz val="8"/>
      <color rgb="FF800080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0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0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3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4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4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8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5" fillId="4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6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8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6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7" name="Picture 1" descr=""/>
        <xdr:cNvPicPr/>
      </xdr:nvPicPr>
      <xdr:blipFill>
        <a:blip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6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33" min="4" style="0" width="2.68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true" outlineLevel="0" max="43" min="43" style="0" width="15.68"/>
    <col collapsed="false" customWidth="true" hidden="false" outlineLevel="0" max="44" min="44" style="0" width="13.68"/>
    <col collapsed="false" customWidth="true" hidden="true" outlineLevel="0" max="47" min="45" style="0" width="25.83"/>
    <col collapsed="false" customWidth="true" hidden="true" outlineLevel="0" max="49" min="48" style="0" width="21.68"/>
    <col collapsed="false" customWidth="true" hidden="true" outlineLevel="0" max="51" min="50" style="0" width="25"/>
    <col collapsed="false" customWidth="true" hidden="true" outlineLevel="0" max="52" min="52" style="0" width="21.68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8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false" outlineLevel="0" max="70" min="58" style="0" width="8.5"/>
    <col collapsed="false" customWidth="true" hidden="true" outlineLevel="0" max="91" min="71" style="0" width="9.34"/>
    <col collapsed="false" customWidth="true" hidden="false" outlineLevel="0" max="1025" min="92" style="0" width="8.5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 t="s">
        <v>2</v>
      </c>
      <c r="BT1" s="1" t="s">
        <v>3</v>
      </c>
      <c r="BU1" s="1" t="s">
        <v>3</v>
      </c>
      <c r="BV1" s="1" t="s">
        <v>4</v>
      </c>
    </row>
    <row r="2" customFormat="false" ht="36.95" hidden="false" customHeight="true" outlineLevel="0" collapsed="false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7"/>
      <c r="C4" s="8"/>
      <c r="D4" s="9" t="s">
        <v>8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9</v>
      </c>
      <c r="BE4" s="11" t="s">
        <v>10</v>
      </c>
      <c r="BS4" s="3" t="s">
        <v>11</v>
      </c>
    </row>
    <row r="5" customFormat="false" ht="12" hidden="false" customHeight="true" outlineLevel="0" collapsed="false">
      <c r="B5" s="7"/>
      <c r="C5" s="8"/>
      <c r="D5" s="12" t="s">
        <v>12</v>
      </c>
      <c r="E5" s="8"/>
      <c r="F5" s="8"/>
      <c r="G5" s="8"/>
      <c r="H5" s="8"/>
      <c r="I5" s="8"/>
      <c r="J5" s="8"/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8"/>
      <c r="AQ5" s="8"/>
      <c r="AR5" s="6"/>
      <c r="BE5" s="14" t="s">
        <v>14</v>
      </c>
      <c r="BS5" s="3" t="s">
        <v>15</v>
      </c>
    </row>
    <row r="6" customFormat="false" ht="36.95" hidden="false" customHeight="true" outlineLevel="0" collapsed="false">
      <c r="B6" s="7"/>
      <c r="C6" s="8"/>
      <c r="D6" s="15" t="s">
        <v>16</v>
      </c>
      <c r="E6" s="8"/>
      <c r="F6" s="8"/>
      <c r="G6" s="8"/>
      <c r="H6" s="8"/>
      <c r="I6" s="8"/>
      <c r="J6" s="8"/>
      <c r="K6" s="16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8"/>
      <c r="AQ6" s="8"/>
      <c r="AR6" s="6"/>
      <c r="BE6" s="14"/>
      <c r="BS6" s="3" t="s">
        <v>18</v>
      </c>
    </row>
    <row r="7" customFormat="false" ht="12" hidden="false" customHeight="true" outlineLevel="0" collapsed="false">
      <c r="B7" s="7"/>
      <c r="C7" s="8"/>
      <c r="D7" s="17" t="s">
        <v>19</v>
      </c>
      <c r="E7" s="8"/>
      <c r="F7" s="8"/>
      <c r="G7" s="8"/>
      <c r="H7" s="8"/>
      <c r="I7" s="8"/>
      <c r="J7" s="8"/>
      <c r="K7" s="1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7" t="s">
        <v>20</v>
      </c>
      <c r="AL7" s="8"/>
      <c r="AM7" s="8"/>
      <c r="AN7" s="18"/>
      <c r="AO7" s="8"/>
      <c r="AP7" s="8"/>
      <c r="AQ7" s="8"/>
      <c r="AR7" s="6"/>
      <c r="BE7" s="14"/>
      <c r="BS7" s="3" t="s">
        <v>18</v>
      </c>
    </row>
    <row r="8" customFormat="false" ht="12" hidden="false" customHeight="true" outlineLevel="0" collapsed="false">
      <c r="B8" s="7"/>
      <c r="C8" s="8"/>
      <c r="D8" s="17" t="s">
        <v>21</v>
      </c>
      <c r="E8" s="8"/>
      <c r="F8" s="8"/>
      <c r="G8" s="8"/>
      <c r="H8" s="8"/>
      <c r="I8" s="8"/>
      <c r="J8" s="8"/>
      <c r="K8" s="18" t="s">
        <v>22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7" t="s">
        <v>23</v>
      </c>
      <c r="AL8" s="8"/>
      <c r="AM8" s="8"/>
      <c r="AN8" s="19" t="s">
        <v>24</v>
      </c>
      <c r="AO8" s="8"/>
      <c r="AP8" s="8"/>
      <c r="AQ8" s="8"/>
      <c r="AR8" s="6"/>
      <c r="BE8" s="14"/>
      <c r="BS8" s="3" t="s">
        <v>18</v>
      </c>
    </row>
    <row r="9" customFormat="false" ht="14.4" hidden="false" customHeight="true" outlineLevel="0" collapsed="false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E9" s="14"/>
      <c r="BS9" s="3" t="s">
        <v>25</v>
      </c>
    </row>
    <row r="10" customFormat="false" ht="12" hidden="false" customHeight="true" outlineLevel="0" collapsed="false">
      <c r="B10" s="7"/>
      <c r="C10" s="8"/>
      <c r="D10" s="17" t="s">
        <v>26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7" t="s">
        <v>27</v>
      </c>
      <c r="AL10" s="8"/>
      <c r="AM10" s="8"/>
      <c r="AN10" s="18" t="s">
        <v>28</v>
      </c>
      <c r="AO10" s="8"/>
      <c r="AP10" s="8"/>
      <c r="AQ10" s="8"/>
      <c r="AR10" s="6"/>
      <c r="BE10" s="14"/>
      <c r="BS10" s="3" t="s">
        <v>15</v>
      </c>
    </row>
    <row r="11" customFormat="false" ht="18.5" hidden="false" customHeight="true" outlineLevel="0" collapsed="false">
      <c r="B11" s="7"/>
      <c r="C11" s="8"/>
      <c r="D11" s="8"/>
      <c r="E11" s="18" t="s">
        <v>29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7" t="s">
        <v>30</v>
      </c>
      <c r="AL11" s="8"/>
      <c r="AM11" s="8"/>
      <c r="AN11" s="18" t="s">
        <v>31</v>
      </c>
      <c r="AO11" s="8"/>
      <c r="AP11" s="8"/>
      <c r="AQ11" s="8"/>
      <c r="AR11" s="6"/>
      <c r="BE11" s="14"/>
      <c r="BS11" s="3" t="s">
        <v>18</v>
      </c>
    </row>
    <row r="12" customFormat="false" ht="6.95" hidden="false" customHeight="true" outlineLevel="0" collapsed="false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E12" s="14"/>
      <c r="BS12" s="3" t="s">
        <v>18</v>
      </c>
    </row>
    <row r="13" customFormat="false" ht="12" hidden="false" customHeight="true" outlineLevel="0" collapsed="false">
      <c r="B13" s="7"/>
      <c r="C13" s="8"/>
      <c r="D13" s="17" t="s">
        <v>32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7" t="s">
        <v>27</v>
      </c>
      <c r="AL13" s="8"/>
      <c r="AM13" s="8"/>
      <c r="AN13" s="20" t="s">
        <v>24</v>
      </c>
      <c r="AO13" s="8"/>
      <c r="AP13" s="8"/>
      <c r="AQ13" s="8"/>
      <c r="AR13" s="6"/>
      <c r="BE13" s="14"/>
      <c r="BS13" s="3" t="s">
        <v>18</v>
      </c>
    </row>
    <row r="14" customFormat="false" ht="12.8" hidden="false" customHeight="false" outlineLevel="0" collapsed="false">
      <c r="B14" s="7"/>
      <c r="C14" s="8"/>
      <c r="D14" s="8"/>
      <c r="E14" s="21" t="s">
        <v>24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17" t="s">
        <v>30</v>
      </c>
      <c r="AL14" s="8"/>
      <c r="AM14" s="8"/>
      <c r="AN14" s="20" t="s">
        <v>24</v>
      </c>
      <c r="AO14" s="8"/>
      <c r="AP14" s="8"/>
      <c r="AQ14" s="8"/>
      <c r="AR14" s="6"/>
      <c r="BE14" s="14"/>
      <c r="BS14" s="3" t="s">
        <v>25</v>
      </c>
    </row>
    <row r="15" customFormat="false" ht="6.95" hidden="false" customHeight="true" outlineLevel="0" collapsed="false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E15" s="14"/>
      <c r="BS15" s="3" t="s">
        <v>3</v>
      </c>
    </row>
    <row r="16" customFormat="false" ht="12" hidden="false" customHeight="true" outlineLevel="0" collapsed="false">
      <c r="B16" s="7"/>
      <c r="C16" s="8"/>
      <c r="D16" s="17" t="s">
        <v>33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7" t="s">
        <v>27</v>
      </c>
      <c r="AL16" s="8"/>
      <c r="AM16" s="8"/>
      <c r="AN16" s="18" t="s">
        <v>34</v>
      </c>
      <c r="AO16" s="8"/>
      <c r="AP16" s="8"/>
      <c r="AQ16" s="8"/>
      <c r="AR16" s="6"/>
      <c r="BE16" s="14"/>
      <c r="BS16" s="3" t="s">
        <v>3</v>
      </c>
    </row>
    <row r="17" customFormat="false" ht="18.5" hidden="false" customHeight="true" outlineLevel="0" collapsed="false">
      <c r="B17" s="7"/>
      <c r="C17" s="8"/>
      <c r="D17" s="8"/>
      <c r="E17" s="18" t="s">
        <v>35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7" t="s">
        <v>30</v>
      </c>
      <c r="AL17" s="8"/>
      <c r="AM17" s="8"/>
      <c r="AN17" s="18" t="s">
        <v>36</v>
      </c>
      <c r="AO17" s="8"/>
      <c r="AP17" s="8"/>
      <c r="AQ17" s="8"/>
      <c r="AR17" s="6"/>
      <c r="BE17" s="14"/>
      <c r="BS17" s="3" t="s">
        <v>37</v>
      </c>
    </row>
    <row r="18" customFormat="false" ht="6.95" hidden="false" customHeight="true" outlineLevel="0" collapsed="false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E18" s="14"/>
      <c r="BS18" s="3" t="s">
        <v>5</v>
      </c>
    </row>
    <row r="19" customFormat="false" ht="12" hidden="false" customHeight="true" outlineLevel="0" collapsed="false">
      <c r="B19" s="7"/>
      <c r="C19" s="8"/>
      <c r="D19" s="17" t="s">
        <v>38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7" t="s">
        <v>27</v>
      </c>
      <c r="AL19" s="8"/>
      <c r="AM19" s="8"/>
      <c r="AN19" s="18" t="s">
        <v>34</v>
      </c>
      <c r="AO19" s="8"/>
      <c r="AP19" s="8"/>
      <c r="AQ19" s="8"/>
      <c r="AR19" s="6"/>
      <c r="BE19" s="14"/>
      <c r="BS19" s="3" t="s">
        <v>5</v>
      </c>
    </row>
    <row r="20" customFormat="false" ht="18.5" hidden="false" customHeight="true" outlineLevel="0" collapsed="false">
      <c r="B20" s="7"/>
      <c r="C20" s="8"/>
      <c r="D20" s="8"/>
      <c r="E20" s="18" t="s">
        <v>35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7" t="s">
        <v>30</v>
      </c>
      <c r="AL20" s="8"/>
      <c r="AM20" s="8"/>
      <c r="AN20" s="18" t="s">
        <v>36</v>
      </c>
      <c r="AO20" s="8"/>
      <c r="AP20" s="8"/>
      <c r="AQ20" s="8"/>
      <c r="AR20" s="6"/>
      <c r="BE20" s="14"/>
      <c r="BS20" s="3" t="s">
        <v>37</v>
      </c>
    </row>
    <row r="21" customFormat="false" ht="6.95" hidden="false" customHeight="true" outlineLevel="0" collapsed="false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E21" s="14"/>
    </row>
    <row r="22" customFormat="false" ht="12" hidden="false" customHeight="true" outlineLevel="0" collapsed="false">
      <c r="B22" s="7"/>
      <c r="C22" s="8"/>
      <c r="D22" s="17" t="s">
        <v>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E22" s="14"/>
    </row>
    <row r="23" customFormat="false" ht="16.5" hidden="false" customHeight="true" outlineLevel="0" collapsed="false">
      <c r="B23" s="7"/>
      <c r="C23" s="8"/>
      <c r="D23" s="8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8"/>
      <c r="AP23" s="8"/>
      <c r="AQ23" s="8"/>
      <c r="AR23" s="6"/>
      <c r="BE23" s="14"/>
    </row>
    <row r="24" customFormat="false" ht="6.95" hidden="false" customHeight="true" outlineLevel="0" collapsed="false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E24" s="14"/>
    </row>
    <row r="25" customFormat="false" ht="6.95" hidden="false" customHeight="true" outlineLevel="0" collapsed="false">
      <c r="B25" s="7"/>
      <c r="C25" s="8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8"/>
      <c r="AQ25" s="8"/>
      <c r="AR25" s="6"/>
      <c r="BE25" s="14"/>
    </row>
    <row r="26" s="24" customFormat="true" ht="25.9" hidden="false" customHeight="true" outlineLevel="0" collapsed="false">
      <c r="B26" s="25"/>
      <c r="C26" s="26"/>
      <c r="D26" s="27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 t="n">
        <f aca="false">ROUND(AG54,2)</f>
        <v>0</v>
      </c>
      <c r="AL26" s="29"/>
      <c r="AM26" s="29"/>
      <c r="AN26" s="29"/>
      <c r="AO26" s="29"/>
      <c r="AP26" s="26"/>
      <c r="AQ26" s="26"/>
      <c r="AR26" s="30"/>
      <c r="BE26" s="14"/>
    </row>
    <row r="27" s="24" customFormat="true" ht="6.95" hidden="false" customHeight="true" outlineLevel="0" collapsed="false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30"/>
      <c r="BE27" s="14"/>
    </row>
    <row r="28" s="24" customFormat="true" ht="12.8" hidden="false" customHeight="false" outlineLevel="0" collapsed="false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1" t="s">
        <v>41</v>
      </c>
      <c r="M28" s="31"/>
      <c r="N28" s="31"/>
      <c r="O28" s="31"/>
      <c r="P28" s="31"/>
      <c r="Q28" s="26"/>
      <c r="R28" s="26"/>
      <c r="S28" s="26"/>
      <c r="T28" s="26"/>
      <c r="U28" s="26"/>
      <c r="V28" s="26"/>
      <c r="W28" s="31" t="s">
        <v>42</v>
      </c>
      <c r="X28" s="31"/>
      <c r="Y28" s="31"/>
      <c r="Z28" s="31"/>
      <c r="AA28" s="31"/>
      <c r="AB28" s="31"/>
      <c r="AC28" s="31"/>
      <c r="AD28" s="31"/>
      <c r="AE28" s="31"/>
      <c r="AF28" s="26"/>
      <c r="AG28" s="26"/>
      <c r="AH28" s="26"/>
      <c r="AI28" s="26"/>
      <c r="AJ28" s="26"/>
      <c r="AK28" s="31" t="s">
        <v>43</v>
      </c>
      <c r="AL28" s="31"/>
      <c r="AM28" s="31"/>
      <c r="AN28" s="31"/>
      <c r="AO28" s="31"/>
      <c r="AP28" s="26"/>
      <c r="AQ28" s="26"/>
      <c r="AR28" s="30"/>
      <c r="BE28" s="14"/>
    </row>
    <row r="29" s="32" customFormat="true" ht="14.4" hidden="false" customHeight="true" outlineLevel="0" collapsed="false">
      <c r="B29" s="33"/>
      <c r="C29" s="34"/>
      <c r="D29" s="17" t="s">
        <v>44</v>
      </c>
      <c r="E29" s="34"/>
      <c r="F29" s="17" t="s">
        <v>45</v>
      </c>
      <c r="G29" s="34"/>
      <c r="H29" s="34"/>
      <c r="I29" s="34"/>
      <c r="J29" s="34"/>
      <c r="K29" s="34"/>
      <c r="L29" s="35" t="n">
        <v>0.21</v>
      </c>
      <c r="M29" s="35"/>
      <c r="N29" s="35"/>
      <c r="O29" s="35"/>
      <c r="P29" s="35"/>
      <c r="Q29" s="34"/>
      <c r="R29" s="34"/>
      <c r="S29" s="34"/>
      <c r="T29" s="34"/>
      <c r="U29" s="34"/>
      <c r="V29" s="34"/>
      <c r="W29" s="36" t="n">
        <f aca="false">ROUND(AZ54, 2)</f>
        <v>0</v>
      </c>
      <c r="X29" s="36"/>
      <c r="Y29" s="36"/>
      <c r="Z29" s="36"/>
      <c r="AA29" s="36"/>
      <c r="AB29" s="36"/>
      <c r="AC29" s="36"/>
      <c r="AD29" s="36"/>
      <c r="AE29" s="36"/>
      <c r="AF29" s="34"/>
      <c r="AG29" s="34"/>
      <c r="AH29" s="34"/>
      <c r="AI29" s="34"/>
      <c r="AJ29" s="34"/>
      <c r="AK29" s="36" t="n">
        <f aca="false">ROUND(AV54, 2)</f>
        <v>0</v>
      </c>
      <c r="AL29" s="36"/>
      <c r="AM29" s="36"/>
      <c r="AN29" s="36"/>
      <c r="AO29" s="36"/>
      <c r="AP29" s="34"/>
      <c r="AQ29" s="34"/>
      <c r="AR29" s="37"/>
      <c r="BE29" s="14"/>
    </row>
    <row r="30" s="32" customFormat="true" ht="14.4" hidden="false" customHeight="true" outlineLevel="0" collapsed="false">
      <c r="B30" s="33"/>
      <c r="C30" s="34"/>
      <c r="D30" s="34"/>
      <c r="E30" s="34"/>
      <c r="F30" s="17" t="s">
        <v>46</v>
      </c>
      <c r="G30" s="34"/>
      <c r="H30" s="34"/>
      <c r="I30" s="34"/>
      <c r="J30" s="34"/>
      <c r="K30" s="34"/>
      <c r="L30" s="35" t="n">
        <v>0.15</v>
      </c>
      <c r="M30" s="35"/>
      <c r="N30" s="35"/>
      <c r="O30" s="35"/>
      <c r="P30" s="35"/>
      <c r="Q30" s="34"/>
      <c r="R30" s="34"/>
      <c r="S30" s="34"/>
      <c r="T30" s="34"/>
      <c r="U30" s="34"/>
      <c r="V30" s="34"/>
      <c r="W30" s="36" t="n">
        <f aca="false">ROUND(BA54, 2)</f>
        <v>0</v>
      </c>
      <c r="X30" s="36"/>
      <c r="Y30" s="36"/>
      <c r="Z30" s="36"/>
      <c r="AA30" s="36"/>
      <c r="AB30" s="36"/>
      <c r="AC30" s="36"/>
      <c r="AD30" s="36"/>
      <c r="AE30" s="36"/>
      <c r="AF30" s="34"/>
      <c r="AG30" s="34"/>
      <c r="AH30" s="34"/>
      <c r="AI30" s="34"/>
      <c r="AJ30" s="34"/>
      <c r="AK30" s="36" t="n">
        <f aca="false">ROUND(AW54, 2)</f>
        <v>0</v>
      </c>
      <c r="AL30" s="36"/>
      <c r="AM30" s="36"/>
      <c r="AN30" s="36"/>
      <c r="AO30" s="36"/>
      <c r="AP30" s="34"/>
      <c r="AQ30" s="34"/>
      <c r="AR30" s="37"/>
      <c r="BE30" s="14"/>
    </row>
    <row r="31" s="32" customFormat="true" ht="14.4" hidden="true" customHeight="true" outlineLevel="0" collapsed="false">
      <c r="B31" s="33"/>
      <c r="C31" s="34"/>
      <c r="D31" s="34"/>
      <c r="E31" s="34"/>
      <c r="F31" s="17" t="s">
        <v>47</v>
      </c>
      <c r="G31" s="34"/>
      <c r="H31" s="34"/>
      <c r="I31" s="34"/>
      <c r="J31" s="34"/>
      <c r="K31" s="34"/>
      <c r="L31" s="35" t="n">
        <v>0.21</v>
      </c>
      <c r="M31" s="35"/>
      <c r="N31" s="35"/>
      <c r="O31" s="35"/>
      <c r="P31" s="35"/>
      <c r="Q31" s="34"/>
      <c r="R31" s="34"/>
      <c r="S31" s="34"/>
      <c r="T31" s="34"/>
      <c r="U31" s="34"/>
      <c r="V31" s="34"/>
      <c r="W31" s="36" t="n">
        <f aca="false">ROUND(BB54, 2)</f>
        <v>0</v>
      </c>
      <c r="X31" s="36"/>
      <c r="Y31" s="36"/>
      <c r="Z31" s="36"/>
      <c r="AA31" s="36"/>
      <c r="AB31" s="36"/>
      <c r="AC31" s="36"/>
      <c r="AD31" s="36"/>
      <c r="AE31" s="36"/>
      <c r="AF31" s="34"/>
      <c r="AG31" s="34"/>
      <c r="AH31" s="34"/>
      <c r="AI31" s="34"/>
      <c r="AJ31" s="34"/>
      <c r="AK31" s="36" t="n">
        <v>0</v>
      </c>
      <c r="AL31" s="36"/>
      <c r="AM31" s="36"/>
      <c r="AN31" s="36"/>
      <c r="AO31" s="36"/>
      <c r="AP31" s="34"/>
      <c r="AQ31" s="34"/>
      <c r="AR31" s="37"/>
      <c r="BE31" s="14"/>
    </row>
    <row r="32" s="32" customFormat="true" ht="14.4" hidden="true" customHeight="true" outlineLevel="0" collapsed="false">
      <c r="B32" s="33"/>
      <c r="C32" s="34"/>
      <c r="D32" s="34"/>
      <c r="E32" s="34"/>
      <c r="F32" s="17" t="s">
        <v>48</v>
      </c>
      <c r="G32" s="34"/>
      <c r="H32" s="34"/>
      <c r="I32" s="34"/>
      <c r="J32" s="34"/>
      <c r="K32" s="34"/>
      <c r="L32" s="35" t="n">
        <v>0.15</v>
      </c>
      <c r="M32" s="35"/>
      <c r="N32" s="35"/>
      <c r="O32" s="35"/>
      <c r="P32" s="35"/>
      <c r="Q32" s="34"/>
      <c r="R32" s="34"/>
      <c r="S32" s="34"/>
      <c r="T32" s="34"/>
      <c r="U32" s="34"/>
      <c r="V32" s="34"/>
      <c r="W32" s="36" t="n">
        <f aca="false">ROUND(BC54, 2)</f>
        <v>0</v>
      </c>
      <c r="X32" s="36"/>
      <c r="Y32" s="36"/>
      <c r="Z32" s="36"/>
      <c r="AA32" s="36"/>
      <c r="AB32" s="36"/>
      <c r="AC32" s="36"/>
      <c r="AD32" s="36"/>
      <c r="AE32" s="36"/>
      <c r="AF32" s="34"/>
      <c r="AG32" s="34"/>
      <c r="AH32" s="34"/>
      <c r="AI32" s="34"/>
      <c r="AJ32" s="34"/>
      <c r="AK32" s="36" t="n">
        <v>0</v>
      </c>
      <c r="AL32" s="36"/>
      <c r="AM32" s="36"/>
      <c r="AN32" s="36"/>
      <c r="AO32" s="36"/>
      <c r="AP32" s="34"/>
      <c r="AQ32" s="34"/>
      <c r="AR32" s="37"/>
      <c r="BE32" s="14"/>
    </row>
    <row r="33" s="32" customFormat="true" ht="14.4" hidden="true" customHeight="true" outlineLevel="0" collapsed="false">
      <c r="B33" s="33"/>
      <c r="C33" s="34"/>
      <c r="D33" s="34"/>
      <c r="E33" s="34"/>
      <c r="F33" s="17" t="s">
        <v>49</v>
      </c>
      <c r="G33" s="34"/>
      <c r="H33" s="34"/>
      <c r="I33" s="34"/>
      <c r="J33" s="34"/>
      <c r="K33" s="34"/>
      <c r="L33" s="35" t="n">
        <v>0</v>
      </c>
      <c r="M33" s="35"/>
      <c r="N33" s="35"/>
      <c r="O33" s="35"/>
      <c r="P33" s="35"/>
      <c r="Q33" s="34"/>
      <c r="R33" s="34"/>
      <c r="S33" s="34"/>
      <c r="T33" s="34"/>
      <c r="U33" s="34"/>
      <c r="V33" s="34"/>
      <c r="W33" s="36" t="n">
        <f aca="false">ROUND(BD54, 2)</f>
        <v>0</v>
      </c>
      <c r="X33" s="36"/>
      <c r="Y33" s="36"/>
      <c r="Z33" s="36"/>
      <c r="AA33" s="36"/>
      <c r="AB33" s="36"/>
      <c r="AC33" s="36"/>
      <c r="AD33" s="36"/>
      <c r="AE33" s="36"/>
      <c r="AF33" s="34"/>
      <c r="AG33" s="34"/>
      <c r="AH33" s="34"/>
      <c r="AI33" s="34"/>
      <c r="AJ33" s="34"/>
      <c r="AK33" s="36" t="n">
        <v>0</v>
      </c>
      <c r="AL33" s="36"/>
      <c r="AM33" s="36"/>
      <c r="AN33" s="36"/>
      <c r="AO33" s="36"/>
      <c r="AP33" s="34"/>
      <c r="AQ33" s="34"/>
      <c r="AR33" s="37"/>
      <c r="BE33" s="14"/>
    </row>
    <row r="34" s="24" customFormat="true" ht="6.95" hidden="false" customHeight="true" outlineLevel="0" collapsed="false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30"/>
      <c r="BE34" s="14"/>
    </row>
    <row r="35" s="24" customFormat="true" ht="25.9" hidden="false" customHeight="true" outlineLevel="0" collapsed="false">
      <c r="B35" s="25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42" t="s">
        <v>52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30"/>
    </row>
    <row r="36" s="24" customFormat="true" ht="6.95" hidden="false" customHeight="true" outlineLevel="0" collapsed="false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30"/>
    </row>
    <row r="37" s="24" customFormat="true" ht="6.95" hidden="false" customHeight="true" outlineLevel="0" collapsed="false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0"/>
    </row>
    <row r="41" s="24" customFormat="true" ht="6.95" hidden="false" customHeight="true" outlineLevel="0" collapsed="false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0"/>
    </row>
    <row r="42" s="24" customFormat="true" ht="24.95" hidden="false" customHeight="true" outlineLevel="0" collapsed="false">
      <c r="B42" s="25"/>
      <c r="C42" s="9" t="s">
        <v>53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30"/>
    </row>
    <row r="43" s="24" customFormat="true" ht="6.95" hidden="false" customHeight="true" outlineLevel="0" collapsed="false"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30"/>
    </row>
    <row r="44" s="24" customFormat="true" ht="12" hidden="false" customHeight="true" outlineLevel="0" collapsed="false">
      <c r="B44" s="25"/>
      <c r="C44" s="17" t="s">
        <v>12</v>
      </c>
      <c r="D44" s="26"/>
      <c r="E44" s="26"/>
      <c r="F44" s="26"/>
      <c r="G44" s="26"/>
      <c r="H44" s="26"/>
      <c r="I44" s="26"/>
      <c r="J44" s="26"/>
      <c r="K44" s="26"/>
      <c r="L44" s="26" t="str">
        <f aca="false">K5</f>
        <v>ZPD04/2019_2_K</v>
      </c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30"/>
    </row>
    <row r="45" s="48" customFormat="true" ht="36.95" hidden="false" customHeight="true" outlineLevel="0" collapsed="false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52" t="str">
        <f aca="false">K6</f>
        <v>Oprava koleje v úseku Střelice - Hrušovany nad Jevišovkou_K</v>
      </c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1"/>
      <c r="AQ45" s="51"/>
      <c r="AR45" s="53"/>
    </row>
    <row r="46" s="24" customFormat="true" ht="6.95" hidden="false" customHeight="true" outlineLevel="0" collapsed="false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30"/>
    </row>
    <row r="47" s="24" customFormat="true" ht="12" hidden="false" customHeight="true" outlineLevel="0" collapsed="false">
      <c r="B47" s="25"/>
      <c r="C47" s="17" t="s">
        <v>21</v>
      </c>
      <c r="D47" s="26"/>
      <c r="E47" s="26"/>
      <c r="F47" s="26"/>
      <c r="G47" s="26"/>
      <c r="H47" s="26"/>
      <c r="I47" s="26"/>
      <c r="J47" s="26"/>
      <c r="K47" s="26"/>
      <c r="L47" s="54" t="str">
        <f aca="false">IF(K8="","",K8)</f>
        <v>Střelice - Hrušovany nad Jevišovkou</v>
      </c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17" t="s">
        <v>23</v>
      </c>
      <c r="AJ47" s="26"/>
      <c r="AK47" s="26"/>
      <c r="AL47" s="26"/>
      <c r="AM47" s="55" t="str">
        <f aca="false">IF(AN8= "","",AN8)</f>
        <v>Vyplň údaj</v>
      </c>
      <c r="AN47" s="55"/>
      <c r="AO47" s="26"/>
      <c r="AP47" s="26"/>
      <c r="AQ47" s="26"/>
      <c r="AR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30"/>
    </row>
    <row r="49" s="24" customFormat="true" ht="13.65" hidden="false" customHeight="true" outlineLevel="0" collapsed="false">
      <c r="B49" s="25"/>
      <c r="C49" s="17" t="s">
        <v>26</v>
      </c>
      <c r="D49" s="26"/>
      <c r="E49" s="26"/>
      <c r="F49" s="26"/>
      <c r="G49" s="26"/>
      <c r="H49" s="26"/>
      <c r="I49" s="26"/>
      <c r="J49" s="26"/>
      <c r="K49" s="26"/>
      <c r="L49" s="26" t="str">
        <f aca="false">IF(E11= "","",E11)</f>
        <v>Správa železniční dopravní cesty,státní organizace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17" t="s">
        <v>33</v>
      </c>
      <c r="AJ49" s="26"/>
      <c r="AK49" s="26"/>
      <c r="AL49" s="26"/>
      <c r="AM49" s="56" t="str">
        <f aca="false">IF(E17="","",E17)</f>
        <v>DMC Havlíčkův Brod, s.r.o.</v>
      </c>
      <c r="AN49" s="56"/>
      <c r="AO49" s="56"/>
      <c r="AP49" s="56"/>
      <c r="AQ49" s="26"/>
      <c r="AR49" s="30"/>
      <c r="AS49" s="57" t="s">
        <v>54</v>
      </c>
      <c r="AT49" s="57"/>
      <c r="AU49" s="58"/>
      <c r="AV49" s="58"/>
      <c r="AW49" s="58"/>
      <c r="AX49" s="58"/>
      <c r="AY49" s="58"/>
      <c r="AZ49" s="58"/>
      <c r="BA49" s="58"/>
      <c r="BB49" s="58"/>
      <c r="BC49" s="58"/>
      <c r="BD49" s="59"/>
    </row>
    <row r="50" s="24" customFormat="true" ht="13.65" hidden="false" customHeight="true" outlineLevel="0" collapsed="false">
      <c r="B50" s="25"/>
      <c r="C50" s="17" t="s">
        <v>32</v>
      </c>
      <c r="D50" s="26"/>
      <c r="E50" s="26"/>
      <c r="F50" s="26"/>
      <c r="G50" s="26"/>
      <c r="H50" s="26"/>
      <c r="I50" s="26"/>
      <c r="J50" s="26"/>
      <c r="K50" s="26"/>
      <c r="L50" s="26" t="str">
        <f aca="false">IF(E14= "Vyplň údaj","",E14)</f>
        <v/>
      </c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17" t="s">
        <v>38</v>
      </c>
      <c r="AJ50" s="26"/>
      <c r="AK50" s="26"/>
      <c r="AL50" s="26"/>
      <c r="AM50" s="56" t="str">
        <f aca="false">IF(E20="","",E20)</f>
        <v>DMC Havlíčkův Brod, s.r.o.</v>
      </c>
      <c r="AN50" s="56"/>
      <c r="AO50" s="56"/>
      <c r="AP50" s="56"/>
      <c r="AQ50" s="26"/>
      <c r="AR50" s="30"/>
      <c r="AS50" s="57"/>
      <c r="AT50" s="57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="24" customFormat="true" ht="10.8" hidden="false" customHeight="true" outlineLevel="0" collapsed="false"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30"/>
      <c r="AS51" s="57"/>
      <c r="AT51" s="57"/>
      <c r="AU51" s="62"/>
      <c r="AV51" s="62"/>
      <c r="AW51" s="62"/>
      <c r="AX51" s="62"/>
      <c r="AY51" s="62"/>
      <c r="AZ51" s="62"/>
      <c r="BA51" s="62"/>
      <c r="BB51" s="62"/>
      <c r="BC51" s="62"/>
      <c r="BD51" s="63"/>
    </row>
    <row r="52" s="24" customFormat="true" ht="29.3" hidden="false" customHeight="true" outlineLevel="0" collapsed="false">
      <c r="B52" s="25"/>
      <c r="C52" s="64" t="s">
        <v>55</v>
      </c>
      <c r="D52" s="64"/>
      <c r="E52" s="64"/>
      <c r="F52" s="64"/>
      <c r="G52" s="64"/>
      <c r="H52" s="65"/>
      <c r="I52" s="66" t="s">
        <v>56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7" t="s">
        <v>57</v>
      </c>
      <c r="AH52" s="67"/>
      <c r="AI52" s="67"/>
      <c r="AJ52" s="67"/>
      <c r="AK52" s="67"/>
      <c r="AL52" s="67"/>
      <c r="AM52" s="67"/>
      <c r="AN52" s="68" t="s">
        <v>58</v>
      </c>
      <c r="AO52" s="68"/>
      <c r="AP52" s="68"/>
      <c r="AQ52" s="69" t="s">
        <v>59</v>
      </c>
      <c r="AR52" s="30"/>
      <c r="AS52" s="70" t="s">
        <v>60</v>
      </c>
      <c r="AT52" s="71" t="s">
        <v>61</v>
      </c>
      <c r="AU52" s="71" t="s">
        <v>62</v>
      </c>
      <c r="AV52" s="71" t="s">
        <v>63</v>
      </c>
      <c r="AW52" s="71" t="s">
        <v>64</v>
      </c>
      <c r="AX52" s="71" t="s">
        <v>65</v>
      </c>
      <c r="AY52" s="71" t="s">
        <v>66</v>
      </c>
      <c r="AZ52" s="71" t="s">
        <v>67</v>
      </c>
      <c r="BA52" s="71" t="s">
        <v>68</v>
      </c>
      <c r="BB52" s="71" t="s">
        <v>69</v>
      </c>
      <c r="BC52" s="71" t="s">
        <v>70</v>
      </c>
      <c r="BD52" s="72" t="s">
        <v>71</v>
      </c>
    </row>
    <row r="53" s="24" customFormat="true" ht="10.8" hidden="false" customHeight="true" outlineLevel="0" collapsed="false"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3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</row>
    <row r="54" s="76" customFormat="true" ht="32.4" hidden="false" customHeight="true" outlineLevel="0" collapsed="false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 t="n">
        <f aca="false">ROUND(AG55+AG56+AG59+AG63,2)</f>
        <v>0</v>
      </c>
      <c r="AH54" s="80"/>
      <c r="AI54" s="80"/>
      <c r="AJ54" s="80"/>
      <c r="AK54" s="80"/>
      <c r="AL54" s="80"/>
      <c r="AM54" s="80"/>
      <c r="AN54" s="81" t="n">
        <f aca="false">SUM(AG54,AT54)</f>
        <v>0</v>
      </c>
      <c r="AO54" s="81"/>
      <c r="AP54" s="81"/>
      <c r="AQ54" s="82"/>
      <c r="AR54" s="83"/>
      <c r="AS54" s="84" t="n">
        <f aca="false">ROUND(AS55+AS56+AS59+AS63,2)</f>
        <v>0</v>
      </c>
      <c r="AT54" s="85" t="n">
        <f aca="false">ROUND(SUM(AV54:AW54),2)</f>
        <v>0</v>
      </c>
      <c r="AU54" s="86" t="n">
        <f aca="false">ROUND(AU55+AU56+AU59+AU63,5)</f>
        <v>0</v>
      </c>
      <c r="AV54" s="85" t="n">
        <f aca="false">ROUND(AZ54*L29,2)</f>
        <v>0</v>
      </c>
      <c r="AW54" s="85" t="n">
        <f aca="false">ROUND(BA54*L30,2)</f>
        <v>0</v>
      </c>
      <c r="AX54" s="85" t="n">
        <f aca="false">ROUND(BB54*L29,2)</f>
        <v>0</v>
      </c>
      <c r="AY54" s="85" t="n">
        <f aca="false">ROUND(BC54*L30,2)</f>
        <v>0</v>
      </c>
      <c r="AZ54" s="85" t="n">
        <f aca="false">ROUND(AZ55+AZ56+AZ59+AZ63,2)</f>
        <v>0</v>
      </c>
      <c r="BA54" s="85" t="n">
        <f aca="false">ROUND(BA55+BA56+BA59+BA63,2)</f>
        <v>0</v>
      </c>
      <c r="BB54" s="85" t="n">
        <f aca="false">ROUND(BB55+BB56+BB59+BB63,2)</f>
        <v>0</v>
      </c>
      <c r="BC54" s="85" t="n">
        <f aca="false">ROUND(BC55+BC56+BC59+BC63,2)</f>
        <v>0</v>
      </c>
      <c r="BD54" s="87" t="n">
        <f aca="false">ROUND(BD55+BD56+BD59+BD63,2)</f>
        <v>0</v>
      </c>
      <c r="BS54" s="88" t="s">
        <v>73</v>
      </c>
      <c r="BT54" s="88" t="s">
        <v>74</v>
      </c>
      <c r="BU54" s="89" t="s">
        <v>75</v>
      </c>
      <c r="BV54" s="88" t="s">
        <v>76</v>
      </c>
      <c r="BW54" s="88" t="s">
        <v>4</v>
      </c>
      <c r="BX54" s="88" t="s">
        <v>77</v>
      </c>
      <c r="CL54" s="88"/>
    </row>
    <row r="55" s="102" customFormat="true" ht="16.5" hidden="false" customHeight="true" outlineLevel="0" collapsed="false">
      <c r="A55" s="90" t="s">
        <v>78</v>
      </c>
      <c r="B55" s="91"/>
      <c r="C55" s="92"/>
      <c r="D55" s="93" t="s">
        <v>79</v>
      </c>
      <c r="E55" s="93"/>
      <c r="F55" s="93"/>
      <c r="G55" s="93"/>
      <c r="H55" s="93"/>
      <c r="I55" s="94"/>
      <c r="J55" s="93" t="s">
        <v>80</v>
      </c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5" t="n">
        <f aca="false">'SO 01 - Železniční svršek...'!J30</f>
        <v>0</v>
      </c>
      <c r="AH55" s="95"/>
      <c r="AI55" s="95"/>
      <c r="AJ55" s="95"/>
      <c r="AK55" s="95"/>
      <c r="AL55" s="95"/>
      <c r="AM55" s="95"/>
      <c r="AN55" s="95" t="n">
        <f aca="false">SUM(AG55,AT55)</f>
        <v>0</v>
      </c>
      <c r="AO55" s="95"/>
      <c r="AP55" s="95"/>
      <c r="AQ55" s="96" t="s">
        <v>81</v>
      </c>
      <c r="AR55" s="97"/>
      <c r="AS55" s="98" t="n">
        <v>0</v>
      </c>
      <c r="AT55" s="99" t="n">
        <f aca="false">ROUND(SUM(AV55:AW55),2)</f>
        <v>0</v>
      </c>
      <c r="AU55" s="100" t="n">
        <f aca="false">'SO 01 - Železniční svršek...'!P82</f>
        <v>0</v>
      </c>
      <c r="AV55" s="99" t="n">
        <f aca="false">'SO 01 - Železniční svršek...'!J33</f>
        <v>0</v>
      </c>
      <c r="AW55" s="99" t="n">
        <f aca="false">'SO 01 - Železniční svršek...'!J34</f>
        <v>0</v>
      </c>
      <c r="AX55" s="99" t="n">
        <f aca="false">'SO 01 - Železniční svršek...'!J35</f>
        <v>0</v>
      </c>
      <c r="AY55" s="99" t="n">
        <f aca="false">'SO 01 - Železniční svršek...'!J36</f>
        <v>0</v>
      </c>
      <c r="AZ55" s="99" t="n">
        <f aca="false">'SO 01 - Železniční svršek...'!F33</f>
        <v>0</v>
      </c>
      <c r="BA55" s="99" t="n">
        <f aca="false">'SO 01 - Železniční svršek...'!F34</f>
        <v>0</v>
      </c>
      <c r="BB55" s="99" t="n">
        <f aca="false">'SO 01 - Železniční svršek...'!F35</f>
        <v>0</v>
      </c>
      <c r="BC55" s="99" t="n">
        <f aca="false">'SO 01 - Železniční svršek...'!F36</f>
        <v>0</v>
      </c>
      <c r="BD55" s="101" t="n">
        <f aca="false">'SO 01 - Železniční svršek...'!F37</f>
        <v>0</v>
      </c>
      <c r="BT55" s="103" t="s">
        <v>18</v>
      </c>
      <c r="BV55" s="103" t="s">
        <v>76</v>
      </c>
      <c r="BW55" s="103" t="s">
        <v>82</v>
      </c>
      <c r="BX55" s="103" t="s">
        <v>4</v>
      </c>
      <c r="CL55" s="103"/>
      <c r="CM55" s="103" t="s">
        <v>83</v>
      </c>
    </row>
    <row r="56" s="102" customFormat="true" ht="16.5" hidden="false" customHeight="true" outlineLevel="0" collapsed="false">
      <c r="B56" s="91"/>
      <c r="C56" s="92"/>
      <c r="D56" s="93" t="s">
        <v>84</v>
      </c>
      <c r="E56" s="93"/>
      <c r="F56" s="93"/>
      <c r="G56" s="93"/>
      <c r="H56" s="93"/>
      <c r="I56" s="94"/>
      <c r="J56" s="93" t="s">
        <v>85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104" t="n">
        <f aca="false">ROUND(SUM(AG57:AG58),2)</f>
        <v>0</v>
      </c>
      <c r="AH56" s="104"/>
      <c r="AI56" s="104"/>
      <c r="AJ56" s="104"/>
      <c r="AK56" s="104"/>
      <c r="AL56" s="104"/>
      <c r="AM56" s="104"/>
      <c r="AN56" s="95" t="n">
        <f aca="false">SUM(AG56,AT56)</f>
        <v>0</v>
      </c>
      <c r="AO56" s="95"/>
      <c r="AP56" s="95"/>
      <c r="AQ56" s="96" t="s">
        <v>81</v>
      </c>
      <c r="AR56" s="97"/>
      <c r="AS56" s="98" t="n">
        <f aca="false">ROUND(SUM(AS57:AS58),2)</f>
        <v>0</v>
      </c>
      <c r="AT56" s="99" t="n">
        <f aca="false">ROUND(SUM(AV56:AW56),2)</f>
        <v>0</v>
      </c>
      <c r="AU56" s="100" t="n">
        <f aca="false">ROUND(SUM(AU57:AU58),5)</f>
        <v>0</v>
      </c>
      <c r="AV56" s="99" t="n">
        <f aca="false">ROUND(AZ56*L29,2)</f>
        <v>0</v>
      </c>
      <c r="AW56" s="99" t="n">
        <f aca="false">ROUND(BA56*L30,2)</f>
        <v>0</v>
      </c>
      <c r="AX56" s="99" t="n">
        <f aca="false">ROUND(BB56*L29,2)</f>
        <v>0</v>
      </c>
      <c r="AY56" s="99" t="n">
        <f aca="false">ROUND(BC56*L30,2)</f>
        <v>0</v>
      </c>
      <c r="AZ56" s="99" t="n">
        <f aca="false">ROUND(SUM(AZ57:AZ58),2)</f>
        <v>0</v>
      </c>
      <c r="BA56" s="99" t="n">
        <f aca="false">ROUND(SUM(BA57:BA58),2)</f>
        <v>0</v>
      </c>
      <c r="BB56" s="99" t="n">
        <f aca="false">ROUND(SUM(BB57:BB58),2)</f>
        <v>0</v>
      </c>
      <c r="BC56" s="99" t="n">
        <f aca="false">ROUND(SUM(BC57:BC58),2)</f>
        <v>0</v>
      </c>
      <c r="BD56" s="101" t="n">
        <f aca="false">ROUND(SUM(BD57:BD58),2)</f>
        <v>0</v>
      </c>
      <c r="BS56" s="103" t="s">
        <v>73</v>
      </c>
      <c r="BT56" s="103" t="s">
        <v>18</v>
      </c>
      <c r="BU56" s="103" t="s">
        <v>75</v>
      </c>
      <c r="BV56" s="103" t="s">
        <v>76</v>
      </c>
      <c r="BW56" s="103" t="s">
        <v>86</v>
      </c>
      <c r="BX56" s="103" t="s">
        <v>4</v>
      </c>
      <c r="CL56" s="103"/>
      <c r="CM56" s="103" t="s">
        <v>83</v>
      </c>
    </row>
    <row r="57" s="115" customFormat="true" ht="16.5" hidden="false" customHeight="true" outlineLevel="0" collapsed="false">
      <c r="A57" s="90" t="s">
        <v>78</v>
      </c>
      <c r="B57" s="105"/>
      <c r="C57" s="106"/>
      <c r="D57" s="106"/>
      <c r="E57" s="107" t="s">
        <v>87</v>
      </c>
      <c r="F57" s="107"/>
      <c r="G57" s="107"/>
      <c r="H57" s="107"/>
      <c r="I57" s="107"/>
      <c r="J57" s="106"/>
      <c r="K57" s="107" t="s">
        <v>88</v>
      </c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8" t="n">
        <f aca="false">'SO 02.1 - Přejezd km 131,...'!J32</f>
        <v>0</v>
      </c>
      <c r="AH57" s="108"/>
      <c r="AI57" s="108"/>
      <c r="AJ57" s="108"/>
      <c r="AK57" s="108"/>
      <c r="AL57" s="108"/>
      <c r="AM57" s="108"/>
      <c r="AN57" s="108" t="n">
        <f aca="false">SUM(AG57,AT57)</f>
        <v>0</v>
      </c>
      <c r="AO57" s="108"/>
      <c r="AP57" s="108"/>
      <c r="AQ57" s="109" t="s">
        <v>89</v>
      </c>
      <c r="AR57" s="110"/>
      <c r="AS57" s="111" t="n">
        <v>0</v>
      </c>
      <c r="AT57" s="112" t="n">
        <f aca="false">ROUND(SUM(AV57:AW57),2)</f>
        <v>0</v>
      </c>
      <c r="AU57" s="113" t="n">
        <f aca="false">'SO 02.1 - Přejezd km 131,...'!P88</f>
        <v>0</v>
      </c>
      <c r="AV57" s="112" t="n">
        <f aca="false">'SO 02.1 - Přejezd km 131,...'!J35</f>
        <v>0</v>
      </c>
      <c r="AW57" s="112" t="n">
        <f aca="false">'SO 02.1 - Přejezd km 131,...'!J36</f>
        <v>0</v>
      </c>
      <c r="AX57" s="112" t="n">
        <f aca="false">'SO 02.1 - Přejezd km 131,...'!J37</f>
        <v>0</v>
      </c>
      <c r="AY57" s="112" t="n">
        <f aca="false">'SO 02.1 - Přejezd km 131,...'!J38</f>
        <v>0</v>
      </c>
      <c r="AZ57" s="112" t="n">
        <f aca="false">'SO 02.1 - Přejezd km 131,...'!F35</f>
        <v>0</v>
      </c>
      <c r="BA57" s="112" t="n">
        <f aca="false">'SO 02.1 - Přejezd km 131,...'!F36</f>
        <v>0</v>
      </c>
      <c r="BB57" s="112" t="n">
        <f aca="false">'SO 02.1 - Přejezd km 131,...'!F37</f>
        <v>0</v>
      </c>
      <c r="BC57" s="112" t="n">
        <f aca="false">'SO 02.1 - Přejezd km 131,...'!F38</f>
        <v>0</v>
      </c>
      <c r="BD57" s="114" t="n">
        <f aca="false">'SO 02.1 - Přejezd km 131,...'!F39</f>
        <v>0</v>
      </c>
      <c r="BT57" s="116" t="s">
        <v>83</v>
      </c>
      <c r="BV57" s="116" t="s">
        <v>76</v>
      </c>
      <c r="BW57" s="116" t="s">
        <v>90</v>
      </c>
      <c r="BX57" s="116" t="s">
        <v>86</v>
      </c>
      <c r="CL57" s="116"/>
    </row>
    <row r="58" s="115" customFormat="true" ht="16.5" hidden="false" customHeight="true" outlineLevel="0" collapsed="false">
      <c r="A58" s="90" t="s">
        <v>78</v>
      </c>
      <c r="B58" s="105"/>
      <c r="C58" s="106"/>
      <c r="D58" s="106"/>
      <c r="E58" s="107" t="s">
        <v>91</v>
      </c>
      <c r="F58" s="107"/>
      <c r="G58" s="107"/>
      <c r="H58" s="107"/>
      <c r="I58" s="107"/>
      <c r="J58" s="106"/>
      <c r="K58" s="107" t="s">
        <v>92</v>
      </c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8" t="n">
        <f aca="false">'SO 02.2 - Přejezd km 116,...'!J32</f>
        <v>0</v>
      </c>
      <c r="AH58" s="108"/>
      <c r="AI58" s="108"/>
      <c r="AJ58" s="108"/>
      <c r="AK58" s="108"/>
      <c r="AL58" s="108"/>
      <c r="AM58" s="108"/>
      <c r="AN58" s="108" t="n">
        <f aca="false">SUM(AG58,AT58)</f>
        <v>0</v>
      </c>
      <c r="AO58" s="108"/>
      <c r="AP58" s="108"/>
      <c r="AQ58" s="109" t="s">
        <v>89</v>
      </c>
      <c r="AR58" s="110"/>
      <c r="AS58" s="111" t="n">
        <v>0</v>
      </c>
      <c r="AT58" s="112" t="n">
        <f aca="false">ROUND(SUM(AV58:AW58),2)</f>
        <v>0</v>
      </c>
      <c r="AU58" s="113" t="n">
        <f aca="false">'SO 02.2 - Přejezd km 116,...'!P88</f>
        <v>0</v>
      </c>
      <c r="AV58" s="112" t="n">
        <f aca="false">'SO 02.2 - Přejezd km 116,...'!J35</f>
        <v>0</v>
      </c>
      <c r="AW58" s="112" t="n">
        <f aca="false">'SO 02.2 - Přejezd km 116,...'!J36</f>
        <v>0</v>
      </c>
      <c r="AX58" s="112" t="n">
        <f aca="false">'SO 02.2 - Přejezd km 116,...'!J37</f>
        <v>0</v>
      </c>
      <c r="AY58" s="112" t="n">
        <f aca="false">'SO 02.2 - Přejezd km 116,...'!J38</f>
        <v>0</v>
      </c>
      <c r="AZ58" s="112" t="n">
        <f aca="false">'SO 02.2 - Přejezd km 116,...'!F35</f>
        <v>0</v>
      </c>
      <c r="BA58" s="112" t="n">
        <f aca="false">'SO 02.2 - Přejezd km 116,...'!F36</f>
        <v>0</v>
      </c>
      <c r="BB58" s="112" t="n">
        <f aca="false">'SO 02.2 - Přejezd km 116,...'!F37</f>
        <v>0</v>
      </c>
      <c r="BC58" s="112" t="n">
        <f aca="false">'SO 02.2 - Přejezd km 116,...'!F38</f>
        <v>0</v>
      </c>
      <c r="BD58" s="114" t="n">
        <f aca="false">'SO 02.2 - Přejezd km 116,...'!F39</f>
        <v>0</v>
      </c>
      <c r="BT58" s="116" t="s">
        <v>83</v>
      </c>
      <c r="BV58" s="116" t="s">
        <v>76</v>
      </c>
      <c r="BW58" s="116" t="s">
        <v>93</v>
      </c>
      <c r="BX58" s="116" t="s">
        <v>86</v>
      </c>
      <c r="CL58" s="116"/>
    </row>
    <row r="59" s="102" customFormat="true" ht="16.5" hidden="false" customHeight="true" outlineLevel="0" collapsed="false">
      <c r="B59" s="91"/>
      <c r="C59" s="92"/>
      <c r="D59" s="93" t="s">
        <v>94</v>
      </c>
      <c r="E59" s="93"/>
      <c r="F59" s="93"/>
      <c r="G59" s="93"/>
      <c r="H59" s="93"/>
      <c r="I59" s="94"/>
      <c r="J59" s="93" t="s">
        <v>95</v>
      </c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104" t="n">
        <f aca="false">ROUND(SUM(AG60:AG62),2)</f>
        <v>0</v>
      </c>
      <c r="AH59" s="104"/>
      <c r="AI59" s="104"/>
      <c r="AJ59" s="104"/>
      <c r="AK59" s="104"/>
      <c r="AL59" s="104"/>
      <c r="AM59" s="104"/>
      <c r="AN59" s="95" t="n">
        <f aca="false">SUM(AG59,AT59)</f>
        <v>0</v>
      </c>
      <c r="AO59" s="95"/>
      <c r="AP59" s="95"/>
      <c r="AQ59" s="96" t="s">
        <v>81</v>
      </c>
      <c r="AR59" s="97"/>
      <c r="AS59" s="98" t="n">
        <f aca="false">ROUND(SUM(AS60:AS62),2)</f>
        <v>0</v>
      </c>
      <c r="AT59" s="99" t="n">
        <f aca="false">ROUND(SUM(AV59:AW59),2)</f>
        <v>0</v>
      </c>
      <c r="AU59" s="100" t="n">
        <f aca="false">ROUND(SUM(AU60:AU62),5)</f>
        <v>0</v>
      </c>
      <c r="AV59" s="99" t="n">
        <f aca="false">ROUND(AZ59*L29,2)</f>
        <v>0</v>
      </c>
      <c r="AW59" s="99" t="n">
        <f aca="false">ROUND(BA59*L30,2)</f>
        <v>0</v>
      </c>
      <c r="AX59" s="99" t="n">
        <f aca="false">ROUND(BB59*L29,2)</f>
        <v>0</v>
      </c>
      <c r="AY59" s="99" t="n">
        <f aca="false">ROUND(BC59*L30,2)</f>
        <v>0</v>
      </c>
      <c r="AZ59" s="99" t="n">
        <f aca="false">ROUND(SUM(AZ60:AZ62),2)</f>
        <v>0</v>
      </c>
      <c r="BA59" s="99" t="n">
        <f aca="false">ROUND(SUM(BA60:BA62),2)</f>
        <v>0</v>
      </c>
      <c r="BB59" s="99" t="n">
        <f aca="false">ROUND(SUM(BB60:BB62),2)</f>
        <v>0</v>
      </c>
      <c r="BC59" s="99" t="n">
        <f aca="false">ROUND(SUM(BC60:BC62),2)</f>
        <v>0</v>
      </c>
      <c r="BD59" s="101" t="n">
        <f aca="false">ROUND(SUM(BD60:BD62),2)</f>
        <v>0</v>
      </c>
      <c r="BS59" s="103" t="s">
        <v>73</v>
      </c>
      <c r="BT59" s="103" t="s">
        <v>18</v>
      </c>
      <c r="BU59" s="103" t="s">
        <v>75</v>
      </c>
      <c r="BV59" s="103" t="s">
        <v>76</v>
      </c>
      <c r="BW59" s="103" t="s">
        <v>96</v>
      </c>
      <c r="BX59" s="103" t="s">
        <v>4</v>
      </c>
      <c r="CL59" s="103"/>
      <c r="CM59" s="103" t="s">
        <v>83</v>
      </c>
    </row>
    <row r="60" s="115" customFormat="true" ht="16.5" hidden="false" customHeight="true" outlineLevel="0" collapsed="false">
      <c r="A60" s="90" t="s">
        <v>78</v>
      </c>
      <c r="B60" s="105"/>
      <c r="C60" s="106"/>
      <c r="D60" s="106"/>
      <c r="E60" s="107" t="s">
        <v>97</v>
      </c>
      <c r="F60" s="107"/>
      <c r="G60" s="107"/>
      <c r="H60" s="107"/>
      <c r="I60" s="107"/>
      <c r="J60" s="106"/>
      <c r="K60" s="107" t="s">
        <v>98</v>
      </c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8" t="n">
        <f aca="false">'SO 03.1 - Výměna prvků PUK'!J32</f>
        <v>0</v>
      </c>
      <c r="AH60" s="108"/>
      <c r="AI60" s="108"/>
      <c r="AJ60" s="108"/>
      <c r="AK60" s="108"/>
      <c r="AL60" s="108"/>
      <c r="AM60" s="108"/>
      <c r="AN60" s="108" t="n">
        <f aca="false">SUM(AG60,AT60)</f>
        <v>0</v>
      </c>
      <c r="AO60" s="108"/>
      <c r="AP60" s="108"/>
      <c r="AQ60" s="109" t="s">
        <v>89</v>
      </c>
      <c r="AR60" s="110"/>
      <c r="AS60" s="111" t="n">
        <v>0</v>
      </c>
      <c r="AT60" s="112" t="n">
        <f aca="false">ROUND(SUM(AV60:AW60),2)</f>
        <v>0</v>
      </c>
      <c r="AU60" s="113" t="n">
        <f aca="false">'SO 03.1 - Výměna prvků PUK'!P88</f>
        <v>0</v>
      </c>
      <c r="AV60" s="112" t="n">
        <f aca="false">'SO 03.1 - Výměna prvků PUK'!J35</f>
        <v>0</v>
      </c>
      <c r="AW60" s="112" t="n">
        <f aca="false">'SO 03.1 - Výměna prvků PUK'!J36</f>
        <v>0</v>
      </c>
      <c r="AX60" s="112" t="n">
        <f aca="false">'SO 03.1 - Výměna prvků PUK'!J37</f>
        <v>0</v>
      </c>
      <c r="AY60" s="112" t="n">
        <f aca="false">'SO 03.1 - Výměna prvků PUK'!J38</f>
        <v>0</v>
      </c>
      <c r="AZ60" s="112" t="n">
        <f aca="false">'SO 03.1 - Výměna prvků PUK'!F35</f>
        <v>0</v>
      </c>
      <c r="BA60" s="112" t="n">
        <f aca="false">'SO 03.1 - Výměna prvků PUK'!F36</f>
        <v>0</v>
      </c>
      <c r="BB60" s="112" t="n">
        <f aca="false">'SO 03.1 - Výměna prvků PUK'!F37</f>
        <v>0</v>
      </c>
      <c r="BC60" s="112" t="n">
        <f aca="false">'SO 03.1 - Výměna prvků PUK'!F38</f>
        <v>0</v>
      </c>
      <c r="BD60" s="114" t="n">
        <f aca="false">'SO 03.1 - Výměna prvků PUK'!F39</f>
        <v>0</v>
      </c>
      <c r="BT60" s="116" t="s">
        <v>83</v>
      </c>
      <c r="BV60" s="116" t="s">
        <v>76</v>
      </c>
      <c r="BW60" s="116" t="s">
        <v>99</v>
      </c>
      <c r="BX60" s="116" t="s">
        <v>96</v>
      </c>
      <c r="CL60" s="116"/>
    </row>
    <row r="61" s="115" customFormat="true" ht="16.5" hidden="false" customHeight="true" outlineLevel="0" collapsed="false">
      <c r="A61" s="90" t="s">
        <v>78</v>
      </c>
      <c r="B61" s="105"/>
      <c r="C61" s="106"/>
      <c r="D61" s="106"/>
      <c r="E61" s="107" t="s">
        <v>100</v>
      </c>
      <c r="F61" s="107"/>
      <c r="G61" s="107"/>
      <c r="H61" s="107"/>
      <c r="I61" s="107"/>
      <c r="J61" s="106"/>
      <c r="K61" s="107" t="s">
        <v>101</v>
      </c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8" t="n">
        <f aca="false">'SO 03.2 - Ostatní opravné...'!J32</f>
        <v>0</v>
      </c>
      <c r="AH61" s="108"/>
      <c r="AI61" s="108"/>
      <c r="AJ61" s="108"/>
      <c r="AK61" s="108"/>
      <c r="AL61" s="108"/>
      <c r="AM61" s="108"/>
      <c r="AN61" s="108" t="n">
        <f aca="false">SUM(AG61,AT61)</f>
        <v>0</v>
      </c>
      <c r="AO61" s="108"/>
      <c r="AP61" s="108"/>
      <c r="AQ61" s="109" t="s">
        <v>89</v>
      </c>
      <c r="AR61" s="110"/>
      <c r="AS61" s="111" t="n">
        <v>0</v>
      </c>
      <c r="AT61" s="112" t="n">
        <f aca="false">ROUND(SUM(AV61:AW61),2)</f>
        <v>0</v>
      </c>
      <c r="AU61" s="113" t="n">
        <f aca="false">'SO 03.2 - Ostatní opravné...'!P94</f>
        <v>0</v>
      </c>
      <c r="AV61" s="112" t="n">
        <f aca="false">'SO 03.2 - Ostatní opravné...'!J35</f>
        <v>0</v>
      </c>
      <c r="AW61" s="112" t="n">
        <f aca="false">'SO 03.2 - Ostatní opravné...'!J36</f>
        <v>0</v>
      </c>
      <c r="AX61" s="112" t="n">
        <f aca="false">'SO 03.2 - Ostatní opravné...'!J37</f>
        <v>0</v>
      </c>
      <c r="AY61" s="112" t="n">
        <f aca="false">'SO 03.2 - Ostatní opravné...'!J38</f>
        <v>0</v>
      </c>
      <c r="AZ61" s="112" t="n">
        <f aca="false">'SO 03.2 - Ostatní opravné...'!F35</f>
        <v>0</v>
      </c>
      <c r="BA61" s="112" t="n">
        <f aca="false">'SO 03.2 - Ostatní opravné...'!F36</f>
        <v>0</v>
      </c>
      <c r="BB61" s="112" t="n">
        <f aca="false">'SO 03.2 - Ostatní opravné...'!F37</f>
        <v>0</v>
      </c>
      <c r="BC61" s="112" t="n">
        <f aca="false">'SO 03.2 - Ostatní opravné...'!F38</f>
        <v>0</v>
      </c>
      <c r="BD61" s="114" t="n">
        <f aca="false">'SO 03.2 - Ostatní opravné...'!F39</f>
        <v>0</v>
      </c>
      <c r="BT61" s="116" t="s">
        <v>83</v>
      </c>
      <c r="BV61" s="116" t="s">
        <v>76</v>
      </c>
      <c r="BW61" s="116" t="s">
        <v>102</v>
      </c>
      <c r="BX61" s="116" t="s">
        <v>96</v>
      </c>
      <c r="CL61" s="116"/>
    </row>
    <row r="62" s="115" customFormat="true" ht="16.5" hidden="false" customHeight="true" outlineLevel="0" collapsed="false">
      <c r="A62" s="90" t="s">
        <v>78</v>
      </c>
      <c r="B62" s="105"/>
      <c r="C62" s="106"/>
      <c r="D62" s="106"/>
      <c r="E62" s="107" t="s">
        <v>103</v>
      </c>
      <c r="F62" s="107"/>
      <c r="G62" s="107"/>
      <c r="H62" s="107"/>
      <c r="I62" s="107"/>
      <c r="J62" s="106"/>
      <c r="K62" s="107" t="s">
        <v>104</v>
      </c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8" t="n">
        <f aca="false">'SO 03.3 - Vedlejší rozpoč...'!J32</f>
        <v>0</v>
      </c>
      <c r="AH62" s="108"/>
      <c r="AI62" s="108"/>
      <c r="AJ62" s="108"/>
      <c r="AK62" s="108"/>
      <c r="AL62" s="108"/>
      <c r="AM62" s="108"/>
      <c r="AN62" s="108" t="n">
        <f aca="false">SUM(AG62,AT62)</f>
        <v>0</v>
      </c>
      <c r="AO62" s="108"/>
      <c r="AP62" s="108"/>
      <c r="AQ62" s="109" t="s">
        <v>89</v>
      </c>
      <c r="AR62" s="110"/>
      <c r="AS62" s="111" t="n">
        <v>0</v>
      </c>
      <c r="AT62" s="112" t="n">
        <f aca="false">ROUND(SUM(AV62:AW62),2)</f>
        <v>0</v>
      </c>
      <c r="AU62" s="113" t="n">
        <f aca="false">'SO 03.3 - Vedlejší rozpoč...'!P89</f>
        <v>0</v>
      </c>
      <c r="AV62" s="112" t="n">
        <f aca="false">'SO 03.3 - Vedlejší rozpoč...'!J35</f>
        <v>0</v>
      </c>
      <c r="AW62" s="112" t="n">
        <f aca="false">'SO 03.3 - Vedlejší rozpoč...'!J36</f>
        <v>0</v>
      </c>
      <c r="AX62" s="112" t="n">
        <f aca="false">'SO 03.3 - Vedlejší rozpoč...'!J37</f>
        <v>0</v>
      </c>
      <c r="AY62" s="112" t="n">
        <f aca="false">'SO 03.3 - Vedlejší rozpoč...'!J38</f>
        <v>0</v>
      </c>
      <c r="AZ62" s="112" t="n">
        <f aca="false">'SO 03.3 - Vedlejší rozpoč...'!F35</f>
        <v>0</v>
      </c>
      <c r="BA62" s="112" t="n">
        <f aca="false">'SO 03.3 - Vedlejší rozpoč...'!F36</f>
        <v>0</v>
      </c>
      <c r="BB62" s="112" t="n">
        <f aca="false">'SO 03.3 - Vedlejší rozpoč...'!F37</f>
        <v>0</v>
      </c>
      <c r="BC62" s="112" t="n">
        <f aca="false">'SO 03.3 - Vedlejší rozpoč...'!F38</f>
        <v>0</v>
      </c>
      <c r="BD62" s="114" t="n">
        <f aca="false">'SO 03.3 - Vedlejší rozpoč...'!F39</f>
        <v>0</v>
      </c>
      <c r="BT62" s="116" t="s">
        <v>83</v>
      </c>
      <c r="BV62" s="116" t="s">
        <v>76</v>
      </c>
      <c r="BW62" s="116" t="s">
        <v>105</v>
      </c>
      <c r="BX62" s="116" t="s">
        <v>96</v>
      </c>
      <c r="CL62" s="116"/>
    </row>
    <row r="63" s="102" customFormat="true" ht="16.5" hidden="false" customHeight="true" outlineLevel="0" collapsed="false">
      <c r="A63" s="90" t="s">
        <v>78</v>
      </c>
      <c r="B63" s="91"/>
      <c r="C63" s="92"/>
      <c r="D63" s="93" t="s">
        <v>106</v>
      </c>
      <c r="E63" s="93"/>
      <c r="F63" s="93"/>
      <c r="G63" s="93"/>
      <c r="H63" s="93"/>
      <c r="I63" s="94"/>
      <c r="J63" s="93" t="s">
        <v>104</v>
      </c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5" t="n">
        <f aca="false">'VRN - Vedlejší rozpočtové...'!J30</f>
        <v>0</v>
      </c>
      <c r="AH63" s="95"/>
      <c r="AI63" s="95"/>
      <c r="AJ63" s="95"/>
      <c r="AK63" s="95"/>
      <c r="AL63" s="95"/>
      <c r="AM63" s="95"/>
      <c r="AN63" s="95" t="n">
        <f aca="false">SUM(AG63,AT63)</f>
        <v>0</v>
      </c>
      <c r="AO63" s="95"/>
      <c r="AP63" s="95"/>
      <c r="AQ63" s="96" t="s">
        <v>81</v>
      </c>
      <c r="AR63" s="97"/>
      <c r="AS63" s="117" t="n">
        <v>0</v>
      </c>
      <c r="AT63" s="118" t="n">
        <f aca="false">ROUND(SUM(AV63:AW63),2)</f>
        <v>0</v>
      </c>
      <c r="AU63" s="119" t="n">
        <f aca="false">'VRN - Vedlejší rozpočtové...'!P80</f>
        <v>0</v>
      </c>
      <c r="AV63" s="118" t="n">
        <f aca="false">'VRN - Vedlejší rozpočtové...'!J33</f>
        <v>0</v>
      </c>
      <c r="AW63" s="118" t="n">
        <f aca="false">'VRN - Vedlejší rozpočtové...'!J34</f>
        <v>0</v>
      </c>
      <c r="AX63" s="118" t="n">
        <f aca="false">'VRN - Vedlejší rozpočtové...'!J35</f>
        <v>0</v>
      </c>
      <c r="AY63" s="118" t="n">
        <f aca="false">'VRN - Vedlejší rozpočtové...'!J36</f>
        <v>0</v>
      </c>
      <c r="AZ63" s="118" t="n">
        <f aca="false">'VRN - Vedlejší rozpočtové...'!F33</f>
        <v>0</v>
      </c>
      <c r="BA63" s="118" t="n">
        <f aca="false">'VRN - Vedlejší rozpočtové...'!F34</f>
        <v>0</v>
      </c>
      <c r="BB63" s="118" t="n">
        <f aca="false">'VRN - Vedlejší rozpočtové...'!F35</f>
        <v>0</v>
      </c>
      <c r="BC63" s="118" t="n">
        <f aca="false">'VRN - Vedlejší rozpočtové...'!F36</f>
        <v>0</v>
      </c>
      <c r="BD63" s="120" t="n">
        <f aca="false">'VRN - Vedlejší rozpočtové...'!F37</f>
        <v>0</v>
      </c>
      <c r="BT63" s="103" t="s">
        <v>18</v>
      </c>
      <c r="BV63" s="103" t="s">
        <v>76</v>
      </c>
      <c r="BW63" s="103" t="s">
        <v>107</v>
      </c>
      <c r="BX63" s="103" t="s">
        <v>4</v>
      </c>
      <c r="CL63" s="103"/>
      <c r="CM63" s="103" t="s">
        <v>83</v>
      </c>
    </row>
    <row r="64" s="24" customFormat="true" ht="30" hidden="false" customHeight="true" outlineLevel="0" collapsed="false"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30"/>
    </row>
    <row r="65" s="24" customFormat="true" ht="6.95" hidden="false" customHeight="true" outlineLevel="0" collapsed="false"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30"/>
    </row>
  </sheetData>
  <sheetProtection algorithmName="SHA-512" hashValue="SfXf7uEiVCVKZhrYFaRlDHie+l57pwTP5tZkzEsn7daH0tzm7v1nDPtBl3HBsBepmmdJvQVQZFr/FqHeoX+MIw==" saltValue="Fqc7dI+OrafKMYlKq0A9L6FQLQyYqdFt8lIUco2IFD908fNMrlgp+fHXSuF8DM4Q9iltXll4gwvcIBPUIFy/GQ==" spinCount="100000" sheet="true" password="cc35" objects="true" scenarios="true" formatColumns="false" formatRows="false"/>
  <mergeCells count="74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  <mergeCell ref="D56:H56"/>
    <mergeCell ref="J56:AF56"/>
    <mergeCell ref="AG56:AM56"/>
    <mergeCell ref="AN56:AP56"/>
    <mergeCell ref="E57:I57"/>
    <mergeCell ref="K57:AF57"/>
    <mergeCell ref="AG57:AM57"/>
    <mergeCell ref="AN57:AP57"/>
    <mergeCell ref="E58:I58"/>
    <mergeCell ref="K58:AF58"/>
    <mergeCell ref="AG58:AM58"/>
    <mergeCell ref="AN58:AP58"/>
    <mergeCell ref="D59:H59"/>
    <mergeCell ref="J59:AF59"/>
    <mergeCell ref="AG59:AM59"/>
    <mergeCell ref="AN59:AP59"/>
    <mergeCell ref="E60:I60"/>
    <mergeCell ref="K60:AF60"/>
    <mergeCell ref="AG60:AM60"/>
    <mergeCell ref="AN60:AP60"/>
    <mergeCell ref="E61:I61"/>
    <mergeCell ref="K61:AF61"/>
    <mergeCell ref="AG61:AM61"/>
    <mergeCell ref="AN61:AP61"/>
    <mergeCell ref="E62:I62"/>
    <mergeCell ref="K62:AF62"/>
    <mergeCell ref="AG62:AM62"/>
    <mergeCell ref="AN62:AP62"/>
    <mergeCell ref="D63:H63"/>
    <mergeCell ref="J63:AF63"/>
    <mergeCell ref="AG63:AM63"/>
    <mergeCell ref="AN63:AP63"/>
  </mergeCells>
  <hyperlinks>
    <hyperlink ref="A55" location="'SO 01 - Železniční svršek..!'!C2" display="/"/>
    <hyperlink ref="A57" location="'SO 02.1 - Přejezd km 131,..!'!C2" display="/"/>
    <hyperlink ref="A58" location="'SO 02.2 - Přejezd km 116,..!'!C2" display="/"/>
    <hyperlink ref="A60" location="'SO 03!1 - Výměna prvků PUK'!C2" display="/"/>
    <hyperlink ref="A61" location="'SO 03.2 - Ostatní opravné..!'!C2" display="/"/>
    <hyperlink ref="A62" location="'SO 03.3 - Vedlejší rozpoč..!'!C2" display="/"/>
    <hyperlink ref="A63" location="'VRN - Vedlejší rozpočtové..!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58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s="24" customFormat="true" ht="12" hidden="false" customHeight="true" outlineLevel="0" collapsed="false">
      <c r="B8" s="30"/>
      <c r="D8" s="126" t="s">
        <v>109</v>
      </c>
      <c r="I8" s="128"/>
      <c r="L8" s="30"/>
    </row>
    <row r="9" s="24" customFormat="true" ht="36.95" hidden="false" customHeight="true" outlineLevel="0" collapsed="false">
      <c r="B9" s="30"/>
      <c r="E9" s="129" t="s">
        <v>110</v>
      </c>
      <c r="F9" s="129"/>
      <c r="G9" s="129"/>
      <c r="H9" s="129"/>
      <c r="I9" s="128"/>
      <c r="L9" s="30"/>
    </row>
    <row r="10" s="24" customFormat="true" ht="12.8" hidden="false" customHeight="false" outlineLevel="0" collapsed="false">
      <c r="B10" s="30"/>
      <c r="I10" s="128"/>
      <c r="L10" s="30"/>
    </row>
    <row r="11" s="24" customFormat="true" ht="12" hidden="false" customHeight="true" outlineLevel="0" collapsed="false">
      <c r="B11" s="30"/>
      <c r="D11" s="126" t="s">
        <v>19</v>
      </c>
      <c r="F11" s="3"/>
      <c r="I11" s="130" t="s">
        <v>20</v>
      </c>
      <c r="J11" s="3"/>
      <c r="L11" s="30"/>
    </row>
    <row r="12" s="24" customFormat="true" ht="12" hidden="false" customHeight="true" outlineLevel="0" collapsed="false">
      <c r="B12" s="30"/>
      <c r="D12" s="126" t="s">
        <v>21</v>
      </c>
      <c r="F12" s="3" t="s">
        <v>22</v>
      </c>
      <c r="I12" s="130" t="s">
        <v>23</v>
      </c>
      <c r="J12" s="131" t="str">
        <f aca="false">'Rekapitulace stavby'!AN8</f>
        <v>Vyplň údaj</v>
      </c>
      <c r="L12" s="30"/>
    </row>
    <row r="13" s="24" customFormat="true" ht="10.8" hidden="false" customHeight="true" outlineLevel="0" collapsed="false">
      <c r="B13" s="30"/>
      <c r="I13" s="128"/>
      <c r="L13" s="30"/>
    </row>
    <row r="14" s="24" customFormat="true" ht="12" hidden="false" customHeight="true" outlineLevel="0" collapsed="false">
      <c r="B14" s="30"/>
      <c r="D14" s="126" t="s">
        <v>26</v>
      </c>
      <c r="I14" s="130" t="s">
        <v>27</v>
      </c>
      <c r="J14" s="3" t="s">
        <v>28</v>
      </c>
      <c r="L14" s="30"/>
    </row>
    <row r="15" s="24" customFormat="true" ht="18" hidden="false" customHeight="true" outlineLevel="0" collapsed="false">
      <c r="B15" s="30"/>
      <c r="E15" s="3" t="s">
        <v>29</v>
      </c>
      <c r="I15" s="130" t="s">
        <v>30</v>
      </c>
      <c r="J15" s="3" t="s">
        <v>31</v>
      </c>
      <c r="L15" s="30"/>
    </row>
    <row r="16" s="24" customFormat="true" ht="6.95" hidden="false" customHeight="true" outlineLevel="0" collapsed="false">
      <c r="B16" s="30"/>
      <c r="I16" s="128"/>
      <c r="L16" s="30"/>
    </row>
    <row r="17" s="24" customFormat="true" ht="12" hidden="false" customHeight="true" outlineLevel="0" collapsed="false">
      <c r="B17" s="30"/>
      <c r="D17" s="126" t="s">
        <v>32</v>
      </c>
      <c r="I17" s="130" t="s">
        <v>27</v>
      </c>
      <c r="J17" s="19" t="str">
        <f aca="false">'Rekapitulace stavby'!AN13</f>
        <v>Vyplň údaj</v>
      </c>
      <c r="L17" s="30"/>
    </row>
    <row r="18" s="24" customFormat="true" ht="18" hidden="false" customHeight="true" outlineLevel="0" collapsed="false">
      <c r="B18" s="30"/>
      <c r="E18" s="132" t="str">
        <f aca="false">'Rekapitulace stavby'!E14</f>
        <v>Vyplň údaj</v>
      </c>
      <c r="F18" s="132"/>
      <c r="G18" s="132"/>
      <c r="H18" s="132"/>
      <c r="I18" s="130" t="s">
        <v>30</v>
      </c>
      <c r="J18" s="19" t="str">
        <f aca="false">'Rekapitulace stavby'!AN14</f>
        <v>Vyplň údaj</v>
      </c>
      <c r="L18" s="30"/>
    </row>
    <row r="19" s="24" customFormat="true" ht="6.95" hidden="false" customHeight="true" outlineLevel="0" collapsed="false">
      <c r="B19" s="30"/>
      <c r="I19" s="128"/>
      <c r="L19" s="30"/>
    </row>
    <row r="20" s="24" customFormat="true" ht="12" hidden="false" customHeight="true" outlineLevel="0" collapsed="false">
      <c r="B20" s="30"/>
      <c r="D20" s="126" t="s">
        <v>33</v>
      </c>
      <c r="I20" s="130" t="s">
        <v>27</v>
      </c>
      <c r="J20" s="3" t="s">
        <v>34</v>
      </c>
      <c r="L20" s="30"/>
    </row>
    <row r="21" s="24" customFormat="true" ht="18" hidden="false" customHeight="true" outlineLevel="0" collapsed="false">
      <c r="B21" s="30"/>
      <c r="E21" s="3" t="s">
        <v>35</v>
      </c>
      <c r="I21" s="130" t="s">
        <v>30</v>
      </c>
      <c r="J21" s="3" t="s">
        <v>36</v>
      </c>
      <c r="L21" s="30"/>
    </row>
    <row r="22" s="24" customFormat="true" ht="6.95" hidden="false" customHeight="true" outlineLevel="0" collapsed="false">
      <c r="B22" s="30"/>
      <c r="I22" s="128"/>
      <c r="L22" s="30"/>
    </row>
    <row r="23" s="24" customFormat="true" ht="12" hidden="false" customHeight="true" outlineLevel="0" collapsed="false">
      <c r="B23" s="30"/>
      <c r="D23" s="126" t="s">
        <v>38</v>
      </c>
      <c r="I23" s="130" t="s">
        <v>27</v>
      </c>
      <c r="J23" s="3" t="s">
        <v>34</v>
      </c>
      <c r="L23" s="30"/>
    </row>
    <row r="24" s="24" customFormat="true" ht="18" hidden="false" customHeight="true" outlineLevel="0" collapsed="false">
      <c r="B24" s="30"/>
      <c r="E24" s="3" t="s">
        <v>35</v>
      </c>
      <c r="I24" s="130" t="s">
        <v>30</v>
      </c>
      <c r="J24" s="3" t="s">
        <v>36</v>
      </c>
      <c r="L24" s="30"/>
    </row>
    <row r="25" s="24" customFormat="true" ht="6.95" hidden="false" customHeight="true" outlineLevel="0" collapsed="false">
      <c r="B25" s="30"/>
      <c r="I25" s="128"/>
      <c r="L25" s="30"/>
    </row>
    <row r="26" s="24" customFormat="true" ht="12" hidden="false" customHeight="true" outlineLevel="0" collapsed="false">
      <c r="B26" s="30"/>
      <c r="D26" s="126" t="s">
        <v>39</v>
      </c>
      <c r="I26" s="128"/>
      <c r="L26" s="30"/>
    </row>
    <row r="27" s="133" customFormat="true" ht="16.5" hidden="false" customHeight="true" outlineLevel="0" collapsed="false">
      <c r="B27" s="134"/>
      <c r="E27" s="135"/>
      <c r="F27" s="135"/>
      <c r="G27" s="135"/>
      <c r="H27" s="135"/>
      <c r="I27" s="136"/>
      <c r="L27" s="134"/>
    </row>
    <row r="28" s="24" customFormat="true" ht="6.95" hidden="false" customHeight="true" outlineLevel="0" collapsed="false">
      <c r="B28" s="30"/>
      <c r="I28" s="128"/>
      <c r="L28" s="30"/>
    </row>
    <row r="29" s="24" customFormat="true" ht="6.95" hidden="false" customHeight="true" outlineLevel="0" collapsed="false">
      <c r="B29" s="30"/>
      <c r="D29" s="58"/>
      <c r="E29" s="58"/>
      <c r="F29" s="58"/>
      <c r="G29" s="58"/>
      <c r="H29" s="58"/>
      <c r="I29" s="137"/>
      <c r="J29" s="58"/>
      <c r="K29" s="58"/>
      <c r="L29" s="30"/>
    </row>
    <row r="30" s="24" customFormat="true" ht="25.45" hidden="false" customHeight="true" outlineLevel="0" collapsed="false">
      <c r="B30" s="30"/>
      <c r="D30" s="138" t="s">
        <v>40</v>
      </c>
      <c r="I30" s="128"/>
      <c r="J30" s="139" t="n">
        <f aca="false">ROUND(J82, 2)</f>
        <v>0</v>
      </c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14.4" hidden="false" customHeight="true" outlineLevel="0" collapsed="false">
      <c r="B32" s="30"/>
      <c r="F32" s="140" t="s">
        <v>42</v>
      </c>
      <c r="I32" s="141" t="s">
        <v>41</v>
      </c>
      <c r="J32" s="140" t="s">
        <v>43</v>
      </c>
      <c r="L32" s="30"/>
    </row>
    <row r="33" s="24" customFormat="true" ht="14.4" hidden="false" customHeight="true" outlineLevel="0" collapsed="false">
      <c r="B33" s="30"/>
      <c r="D33" s="126" t="s">
        <v>44</v>
      </c>
      <c r="E33" s="126" t="s">
        <v>45</v>
      </c>
      <c r="F33" s="142" t="n">
        <f aca="false">ROUND((SUM(BE82:BE584)),  2)</f>
        <v>0</v>
      </c>
      <c r="I33" s="143" t="n">
        <v>0.21</v>
      </c>
      <c r="J33" s="142" t="n">
        <f aca="false">ROUND(((SUM(BE82:BE584))*I33),  2)</f>
        <v>0</v>
      </c>
      <c r="L33" s="30"/>
    </row>
    <row r="34" s="24" customFormat="true" ht="14.4" hidden="false" customHeight="true" outlineLevel="0" collapsed="false">
      <c r="B34" s="30"/>
      <c r="E34" s="126" t="s">
        <v>46</v>
      </c>
      <c r="F34" s="142" t="n">
        <f aca="false">ROUND((SUM(BF82:BF584)),  2)</f>
        <v>0</v>
      </c>
      <c r="I34" s="143" t="n">
        <v>0.15</v>
      </c>
      <c r="J34" s="142" t="n">
        <f aca="false">ROUND(((SUM(BF82:BF584))*I34),  2)</f>
        <v>0</v>
      </c>
      <c r="L34" s="30"/>
    </row>
    <row r="35" s="24" customFormat="true" ht="14.4" hidden="true" customHeight="true" outlineLevel="0" collapsed="false">
      <c r="B35" s="30"/>
      <c r="E35" s="126" t="s">
        <v>47</v>
      </c>
      <c r="F35" s="142" t="n">
        <f aca="false">ROUND((SUM(BG82:BG584)),  2)</f>
        <v>0</v>
      </c>
      <c r="I35" s="143" t="n">
        <v>0.21</v>
      </c>
      <c r="J35" s="142" t="n">
        <f aca="false">0</f>
        <v>0</v>
      </c>
      <c r="L35" s="30"/>
    </row>
    <row r="36" s="24" customFormat="true" ht="14.4" hidden="true" customHeight="true" outlineLevel="0" collapsed="false">
      <c r="B36" s="30"/>
      <c r="E36" s="126" t="s">
        <v>48</v>
      </c>
      <c r="F36" s="142" t="n">
        <f aca="false">ROUND((SUM(BH82:BH584)),  2)</f>
        <v>0</v>
      </c>
      <c r="I36" s="143" t="n">
        <v>0.15</v>
      </c>
      <c r="J36" s="142" t="n">
        <f aca="false">0</f>
        <v>0</v>
      </c>
      <c r="L36" s="30"/>
    </row>
    <row r="37" s="24" customFormat="true" ht="14.4" hidden="true" customHeight="true" outlineLevel="0" collapsed="false">
      <c r="B37" s="30"/>
      <c r="E37" s="126" t="s">
        <v>49</v>
      </c>
      <c r="F37" s="142" t="n">
        <f aca="false">ROUND((SUM(BI82:BI584)),  2)</f>
        <v>0</v>
      </c>
      <c r="I37" s="143" t="n">
        <v>0</v>
      </c>
      <c r="J37" s="142" t="n">
        <f aca="false">0</f>
        <v>0</v>
      </c>
      <c r="L37" s="30"/>
    </row>
    <row r="38" s="24" customFormat="true" ht="6.95" hidden="false" customHeight="true" outlineLevel="0" collapsed="false">
      <c r="B38" s="30"/>
      <c r="I38" s="128"/>
      <c r="L38" s="30"/>
    </row>
    <row r="39" s="24" customFormat="true" ht="25.45" hidden="false" customHeight="true" outlineLevel="0" collapsed="false">
      <c r="B39" s="30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 t="n">
        <f aca="false">SUM(J30:J37)</f>
        <v>0</v>
      </c>
      <c r="K39" s="151"/>
      <c r="L39" s="30"/>
    </row>
    <row r="40" s="24" customFormat="true" ht="14.4" hidden="false" customHeight="true" outlineLevel="0" collapsed="false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30"/>
    </row>
    <row r="44" s="24" customFormat="true" ht="6.95" hidden="false" customHeight="true" outlineLevel="0" collapsed="false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30"/>
    </row>
    <row r="45" s="24" customFormat="true" ht="24.95" hidden="false" customHeight="true" outlineLevel="0" collapsed="false">
      <c r="B45" s="25"/>
      <c r="C45" s="9" t="s">
        <v>111</v>
      </c>
      <c r="D45" s="26"/>
      <c r="E45" s="26"/>
      <c r="F45" s="26"/>
      <c r="G45" s="26"/>
      <c r="H45" s="26"/>
      <c r="I45" s="128"/>
      <c r="J45" s="26"/>
      <c r="K45" s="26"/>
      <c r="L45" s="30"/>
    </row>
    <row r="46" s="24" customFormat="true" ht="6.95" hidden="false" customHeight="true" outlineLevel="0" collapsed="false">
      <c r="B46" s="25"/>
      <c r="C46" s="26"/>
      <c r="D46" s="26"/>
      <c r="E46" s="26"/>
      <c r="F46" s="26"/>
      <c r="G46" s="26"/>
      <c r="H46" s="26"/>
      <c r="I46" s="128"/>
      <c r="J46" s="26"/>
      <c r="K46" s="26"/>
      <c r="L46" s="30"/>
    </row>
    <row r="47" s="24" customFormat="true" ht="12" hidden="false" customHeight="true" outlineLevel="0" collapsed="false">
      <c r="B47" s="25"/>
      <c r="C47" s="17" t="s">
        <v>16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16.5" hidden="false" customHeight="true" outlineLevel="0" collapsed="false">
      <c r="B48" s="25"/>
      <c r="C48" s="26"/>
      <c r="D48" s="26"/>
      <c r="E48" s="158" t="str">
        <f aca="false">E7</f>
        <v>Oprava koleje v úseku Střelice - Hrušovany nad Jevišovkou_K</v>
      </c>
      <c r="F48" s="158"/>
      <c r="G48" s="158"/>
      <c r="H48" s="158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109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52" t="str">
        <f aca="false">E9</f>
        <v>SO 01 - Železniční svršek a spodek</v>
      </c>
      <c r="F50" s="52"/>
      <c r="G50" s="52"/>
      <c r="H50" s="52"/>
      <c r="I50" s="128"/>
      <c r="J50" s="26"/>
      <c r="K50" s="26"/>
      <c r="L50" s="30"/>
    </row>
    <row r="51" s="24" customFormat="true" ht="6.95" hidden="false" customHeight="true" outlineLevel="0" collapsed="false">
      <c r="B51" s="25"/>
      <c r="C51" s="26"/>
      <c r="D51" s="26"/>
      <c r="E51" s="26"/>
      <c r="F51" s="26"/>
      <c r="G51" s="26"/>
      <c r="H51" s="26"/>
      <c r="I51" s="128"/>
      <c r="J51" s="26"/>
      <c r="K51" s="26"/>
      <c r="L51" s="30"/>
    </row>
    <row r="52" s="24" customFormat="true" ht="12" hidden="false" customHeight="true" outlineLevel="0" collapsed="false">
      <c r="B52" s="25"/>
      <c r="C52" s="17" t="s">
        <v>21</v>
      </c>
      <c r="D52" s="26"/>
      <c r="E52" s="26"/>
      <c r="F52" s="18" t="str">
        <f aca="false">F12</f>
        <v>Střelice - Hrušovany nad Jevišovkou</v>
      </c>
      <c r="G52" s="26"/>
      <c r="H52" s="26"/>
      <c r="I52" s="130" t="s">
        <v>23</v>
      </c>
      <c r="J52" s="159" t="str">
        <f aca="false">IF(J12="","",J12)</f>
        <v>Vyplň údaj</v>
      </c>
      <c r="K52" s="26"/>
      <c r="L52" s="30"/>
    </row>
    <row r="53" s="24" customFormat="true" ht="6.95" hidden="false" customHeight="true" outlineLevel="0" collapsed="false">
      <c r="B53" s="25"/>
      <c r="C53" s="26"/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3.65" hidden="false" customHeight="true" outlineLevel="0" collapsed="false">
      <c r="B54" s="25"/>
      <c r="C54" s="17" t="s">
        <v>26</v>
      </c>
      <c r="D54" s="26"/>
      <c r="E54" s="26"/>
      <c r="F54" s="18" t="str">
        <f aca="false">E15</f>
        <v>Správa železniční dopravní cesty,státní organizace</v>
      </c>
      <c r="G54" s="26"/>
      <c r="H54" s="26"/>
      <c r="I54" s="130" t="s">
        <v>33</v>
      </c>
      <c r="J54" s="160" t="str">
        <f aca="false">E21</f>
        <v>DMC Havlíčkův Brod, s.r.o.</v>
      </c>
      <c r="K54" s="26"/>
      <c r="L54" s="30"/>
    </row>
    <row r="55" s="24" customFormat="true" ht="13.65" hidden="false" customHeight="true" outlineLevel="0" collapsed="false">
      <c r="B55" s="25"/>
      <c r="C55" s="17" t="s">
        <v>32</v>
      </c>
      <c r="D55" s="26"/>
      <c r="E55" s="26"/>
      <c r="F55" s="18" t="str">
        <f aca="false">IF(E18="","",E18)</f>
        <v>Vyplň údaj</v>
      </c>
      <c r="G55" s="26"/>
      <c r="H55" s="26"/>
      <c r="I55" s="130" t="s">
        <v>38</v>
      </c>
      <c r="J55" s="160" t="str">
        <f aca="false">E24</f>
        <v>DMC Havlíčkův Brod, s.r.o.</v>
      </c>
      <c r="K55" s="26"/>
      <c r="L55" s="30"/>
    </row>
    <row r="56" s="24" customFormat="true" ht="10.3" hidden="false" customHeight="true" outlineLevel="0" collapsed="false">
      <c r="B56" s="25"/>
      <c r="C56" s="26"/>
      <c r="D56" s="26"/>
      <c r="E56" s="26"/>
      <c r="F56" s="26"/>
      <c r="G56" s="26"/>
      <c r="H56" s="26"/>
      <c r="I56" s="128"/>
      <c r="J56" s="26"/>
      <c r="K56" s="26"/>
      <c r="L56" s="30"/>
    </row>
    <row r="57" s="24" customFormat="true" ht="29.3" hidden="false" customHeight="true" outlineLevel="0" collapsed="false">
      <c r="B57" s="25"/>
      <c r="C57" s="161" t="s">
        <v>112</v>
      </c>
      <c r="D57" s="162"/>
      <c r="E57" s="162"/>
      <c r="F57" s="162"/>
      <c r="G57" s="162"/>
      <c r="H57" s="162"/>
      <c r="I57" s="163"/>
      <c r="J57" s="164" t="s">
        <v>113</v>
      </c>
      <c r="K57" s="162"/>
      <c r="L57" s="30"/>
    </row>
    <row r="58" s="24" customFormat="true" ht="10.3" hidden="false" customHeight="true" outlineLevel="0" collapsed="false">
      <c r="B58" s="25"/>
      <c r="C58" s="26"/>
      <c r="D58" s="26"/>
      <c r="E58" s="26"/>
      <c r="F58" s="26"/>
      <c r="G58" s="26"/>
      <c r="H58" s="26"/>
      <c r="I58" s="128"/>
      <c r="J58" s="26"/>
      <c r="K58" s="26"/>
      <c r="L58" s="30"/>
    </row>
    <row r="59" s="24" customFormat="true" ht="22.8" hidden="false" customHeight="true" outlineLevel="0" collapsed="false">
      <c r="B59" s="25"/>
      <c r="C59" s="165" t="s">
        <v>114</v>
      </c>
      <c r="D59" s="26"/>
      <c r="E59" s="26"/>
      <c r="F59" s="26"/>
      <c r="G59" s="26"/>
      <c r="H59" s="26"/>
      <c r="I59" s="128"/>
      <c r="J59" s="166" t="n">
        <f aca="false">J82</f>
        <v>0</v>
      </c>
      <c r="K59" s="26"/>
      <c r="L59" s="30"/>
      <c r="AU59" s="3" t="s">
        <v>115</v>
      </c>
    </row>
    <row r="60" s="167" customFormat="true" ht="24.95" hidden="false" customHeight="true" outlineLevel="0" collapsed="false">
      <c r="B60" s="168"/>
      <c r="C60" s="169"/>
      <c r="D60" s="170" t="s">
        <v>116</v>
      </c>
      <c r="E60" s="171"/>
      <c r="F60" s="171"/>
      <c r="G60" s="171"/>
      <c r="H60" s="171"/>
      <c r="I60" s="172"/>
      <c r="J60" s="173" t="n">
        <f aca="false">J83</f>
        <v>0</v>
      </c>
      <c r="K60" s="169"/>
      <c r="L60" s="174"/>
    </row>
    <row r="61" s="175" customFormat="true" ht="19.95" hidden="false" customHeight="true" outlineLevel="0" collapsed="false">
      <c r="B61" s="176"/>
      <c r="C61" s="106"/>
      <c r="D61" s="177" t="s">
        <v>117</v>
      </c>
      <c r="E61" s="178"/>
      <c r="F61" s="178"/>
      <c r="G61" s="178"/>
      <c r="H61" s="178"/>
      <c r="I61" s="179"/>
      <c r="J61" s="180" t="n">
        <f aca="false">J84</f>
        <v>0</v>
      </c>
      <c r="K61" s="106"/>
      <c r="L61" s="181"/>
    </row>
    <row r="62" s="167" customFormat="true" ht="24.95" hidden="false" customHeight="true" outlineLevel="0" collapsed="false">
      <c r="B62" s="168"/>
      <c r="C62" s="169"/>
      <c r="D62" s="170" t="s">
        <v>118</v>
      </c>
      <c r="E62" s="171"/>
      <c r="F62" s="171"/>
      <c r="G62" s="171"/>
      <c r="H62" s="171"/>
      <c r="I62" s="172"/>
      <c r="J62" s="173" t="n">
        <f aca="false">J482</f>
        <v>0</v>
      </c>
      <c r="K62" s="169"/>
      <c r="L62" s="174"/>
    </row>
    <row r="63" s="24" customFormat="true" ht="21.85" hidden="false" customHeight="true" outlineLevel="0" collapsed="false">
      <c r="B63" s="25"/>
      <c r="C63" s="26"/>
      <c r="D63" s="26"/>
      <c r="E63" s="26"/>
      <c r="F63" s="26"/>
      <c r="G63" s="26"/>
      <c r="H63" s="26"/>
      <c r="I63" s="128"/>
      <c r="J63" s="26"/>
      <c r="K63" s="26"/>
      <c r="L63" s="30"/>
    </row>
    <row r="64" s="24" customFormat="true" ht="6.95" hidden="false" customHeight="true" outlineLevel="0" collapsed="false">
      <c r="B64" s="44"/>
      <c r="C64" s="45"/>
      <c r="D64" s="45"/>
      <c r="E64" s="45"/>
      <c r="F64" s="45"/>
      <c r="G64" s="45"/>
      <c r="H64" s="45"/>
      <c r="I64" s="154"/>
      <c r="J64" s="45"/>
      <c r="K64" s="45"/>
      <c r="L64" s="30"/>
    </row>
    <row r="68" s="24" customFormat="true" ht="6.95" hidden="false" customHeight="true" outlineLevel="0" collapsed="false">
      <c r="B68" s="46"/>
      <c r="C68" s="47"/>
      <c r="D68" s="47"/>
      <c r="E68" s="47"/>
      <c r="F68" s="47"/>
      <c r="G68" s="47"/>
      <c r="H68" s="47"/>
      <c r="I68" s="157"/>
      <c r="J68" s="47"/>
      <c r="K68" s="47"/>
      <c r="L68" s="30"/>
    </row>
    <row r="69" s="24" customFormat="true" ht="24.95" hidden="false" customHeight="true" outlineLevel="0" collapsed="false">
      <c r="B69" s="25"/>
      <c r="C69" s="9" t="s">
        <v>119</v>
      </c>
      <c r="D69" s="26"/>
      <c r="E69" s="26"/>
      <c r="F69" s="26"/>
      <c r="G69" s="26"/>
      <c r="H69" s="26"/>
      <c r="I69" s="128"/>
      <c r="J69" s="26"/>
      <c r="K69" s="26"/>
      <c r="L69" s="30"/>
    </row>
    <row r="70" s="24" customFormat="true" ht="6.95" hidden="false" customHeight="true" outlineLevel="0" collapsed="false">
      <c r="B70" s="25"/>
      <c r="C70" s="26"/>
      <c r="D70" s="26"/>
      <c r="E70" s="26"/>
      <c r="F70" s="26"/>
      <c r="G70" s="26"/>
      <c r="H70" s="26"/>
      <c r="I70" s="128"/>
      <c r="J70" s="26"/>
      <c r="K70" s="26"/>
      <c r="L70" s="30"/>
    </row>
    <row r="71" s="24" customFormat="true" ht="12" hidden="false" customHeight="true" outlineLevel="0" collapsed="false">
      <c r="B71" s="25"/>
      <c r="C71" s="17" t="s">
        <v>16</v>
      </c>
      <c r="D71" s="26"/>
      <c r="E71" s="26"/>
      <c r="F71" s="26"/>
      <c r="G71" s="26"/>
      <c r="H71" s="26"/>
      <c r="I71" s="128"/>
      <c r="J71" s="26"/>
      <c r="K71" s="26"/>
      <c r="L71" s="30"/>
    </row>
    <row r="72" s="24" customFormat="true" ht="16.5" hidden="false" customHeight="true" outlineLevel="0" collapsed="false">
      <c r="B72" s="25"/>
      <c r="C72" s="26"/>
      <c r="D72" s="26"/>
      <c r="E72" s="158" t="str">
        <f aca="false">E7</f>
        <v>Oprava koleje v úseku Střelice - Hrušovany nad Jevišovkou_K</v>
      </c>
      <c r="F72" s="158"/>
      <c r="G72" s="158"/>
      <c r="H72" s="158"/>
      <c r="I72" s="128"/>
      <c r="J72" s="26"/>
      <c r="K72" s="26"/>
      <c r="L72" s="30"/>
    </row>
    <row r="73" s="24" customFormat="true" ht="12" hidden="false" customHeight="true" outlineLevel="0" collapsed="false">
      <c r="B73" s="25"/>
      <c r="C73" s="17" t="s">
        <v>109</v>
      </c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16.5" hidden="false" customHeight="true" outlineLevel="0" collapsed="false">
      <c r="B74" s="25"/>
      <c r="C74" s="26"/>
      <c r="D74" s="26"/>
      <c r="E74" s="52" t="str">
        <f aca="false">E9</f>
        <v>SO 01 - Železniční svršek a spodek</v>
      </c>
      <c r="F74" s="52"/>
      <c r="G74" s="52"/>
      <c r="H74" s="52"/>
      <c r="I74" s="128"/>
      <c r="J74" s="26"/>
      <c r="K74" s="26"/>
      <c r="L74" s="30"/>
    </row>
    <row r="75" s="24" customFormat="true" ht="6.95" hidden="false" customHeight="true" outlineLevel="0" collapsed="false">
      <c r="B75" s="25"/>
      <c r="C75" s="26"/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2" hidden="false" customHeight="true" outlineLevel="0" collapsed="false">
      <c r="B76" s="25"/>
      <c r="C76" s="17" t="s">
        <v>21</v>
      </c>
      <c r="D76" s="26"/>
      <c r="E76" s="26"/>
      <c r="F76" s="18" t="str">
        <f aca="false">F12</f>
        <v>Střelice - Hrušovany nad Jevišovkou</v>
      </c>
      <c r="G76" s="26"/>
      <c r="H76" s="26"/>
      <c r="I76" s="130" t="s">
        <v>23</v>
      </c>
      <c r="J76" s="159" t="str">
        <f aca="false">IF(J12="","",J12)</f>
        <v>Vyplň údaj</v>
      </c>
      <c r="K76" s="26"/>
      <c r="L76" s="30"/>
    </row>
    <row r="77" s="24" customFormat="true" ht="6.95" hidden="false" customHeight="true" outlineLevel="0" collapsed="false">
      <c r="B77" s="25"/>
      <c r="C77" s="26"/>
      <c r="D77" s="26"/>
      <c r="E77" s="26"/>
      <c r="F77" s="26"/>
      <c r="G77" s="26"/>
      <c r="H77" s="26"/>
      <c r="I77" s="128"/>
      <c r="J77" s="26"/>
      <c r="K77" s="26"/>
      <c r="L77" s="30"/>
    </row>
    <row r="78" s="24" customFormat="true" ht="13.65" hidden="false" customHeight="true" outlineLevel="0" collapsed="false">
      <c r="B78" s="25"/>
      <c r="C78" s="17" t="s">
        <v>26</v>
      </c>
      <c r="D78" s="26"/>
      <c r="E78" s="26"/>
      <c r="F78" s="18" t="str">
        <f aca="false">E15</f>
        <v>Správa železniční dopravní cesty,státní organizace</v>
      </c>
      <c r="G78" s="26"/>
      <c r="H78" s="26"/>
      <c r="I78" s="130" t="s">
        <v>33</v>
      </c>
      <c r="J78" s="160" t="str">
        <f aca="false">E21</f>
        <v>DMC Havlíčkův Brod, s.r.o.</v>
      </c>
      <c r="K78" s="26"/>
      <c r="L78" s="30"/>
    </row>
    <row r="79" s="24" customFormat="true" ht="13.65" hidden="false" customHeight="true" outlineLevel="0" collapsed="false">
      <c r="B79" s="25"/>
      <c r="C79" s="17" t="s">
        <v>32</v>
      </c>
      <c r="D79" s="26"/>
      <c r="E79" s="26"/>
      <c r="F79" s="18" t="str">
        <f aca="false">IF(E18="","",E18)</f>
        <v>Vyplň údaj</v>
      </c>
      <c r="G79" s="26"/>
      <c r="H79" s="26"/>
      <c r="I79" s="130" t="s">
        <v>38</v>
      </c>
      <c r="J79" s="160" t="str">
        <f aca="false">E24</f>
        <v>DMC Havlíčkův Brod, s.r.o.</v>
      </c>
      <c r="K79" s="26"/>
      <c r="L79" s="30"/>
    </row>
    <row r="80" s="24" customFormat="true" ht="10.3" hidden="false" customHeight="true" outlineLevel="0" collapsed="false">
      <c r="B80" s="25"/>
      <c r="C80" s="26"/>
      <c r="D80" s="26"/>
      <c r="E80" s="26"/>
      <c r="F80" s="26"/>
      <c r="G80" s="26"/>
      <c r="H80" s="26"/>
      <c r="I80" s="128"/>
      <c r="J80" s="26"/>
      <c r="K80" s="26"/>
      <c r="L80" s="30"/>
    </row>
    <row r="81" s="182" customFormat="true" ht="29.3" hidden="false" customHeight="true" outlineLevel="0" collapsed="false">
      <c r="B81" s="183"/>
      <c r="C81" s="184" t="s">
        <v>120</v>
      </c>
      <c r="D81" s="185" t="s">
        <v>59</v>
      </c>
      <c r="E81" s="185" t="s">
        <v>55</v>
      </c>
      <c r="F81" s="185" t="s">
        <v>56</v>
      </c>
      <c r="G81" s="185" t="s">
        <v>121</v>
      </c>
      <c r="H81" s="185" t="s">
        <v>122</v>
      </c>
      <c r="I81" s="186" t="s">
        <v>123</v>
      </c>
      <c r="J81" s="187" t="s">
        <v>113</v>
      </c>
      <c r="K81" s="188" t="s">
        <v>124</v>
      </c>
      <c r="L81" s="189"/>
      <c r="M81" s="70"/>
      <c r="N81" s="71" t="s">
        <v>44</v>
      </c>
      <c r="O81" s="71" t="s">
        <v>125</v>
      </c>
      <c r="P81" s="71" t="s">
        <v>126</v>
      </c>
      <c r="Q81" s="71" t="s">
        <v>127</v>
      </c>
      <c r="R81" s="71" t="s">
        <v>128</v>
      </c>
      <c r="S81" s="71" t="s">
        <v>129</v>
      </c>
      <c r="T81" s="72" t="s">
        <v>130</v>
      </c>
    </row>
    <row r="82" s="24" customFormat="true" ht="22.8" hidden="false" customHeight="true" outlineLevel="0" collapsed="false">
      <c r="B82" s="25"/>
      <c r="C82" s="78" t="s">
        <v>131</v>
      </c>
      <c r="D82" s="26"/>
      <c r="E82" s="26"/>
      <c r="F82" s="26"/>
      <c r="G82" s="26"/>
      <c r="H82" s="26"/>
      <c r="I82" s="128"/>
      <c r="J82" s="190" t="n">
        <f aca="false">BK82</f>
        <v>0</v>
      </c>
      <c r="K82" s="26"/>
      <c r="L82" s="30"/>
      <c r="M82" s="73"/>
      <c r="N82" s="74"/>
      <c r="O82" s="74"/>
      <c r="P82" s="191" t="n">
        <f aca="false">P83+P482</f>
        <v>0</v>
      </c>
      <c r="Q82" s="74"/>
      <c r="R82" s="191" t="n">
        <f aca="false">R83+R482</f>
        <v>6661.221956</v>
      </c>
      <c r="S82" s="74"/>
      <c r="T82" s="192" t="n">
        <f aca="false">T83+T482</f>
        <v>0</v>
      </c>
      <c r="AT82" s="3" t="s">
        <v>73</v>
      </c>
      <c r="AU82" s="3" t="s">
        <v>115</v>
      </c>
      <c r="BK82" s="193" t="n">
        <f aca="false">BK83+BK482</f>
        <v>0</v>
      </c>
    </row>
    <row r="83" s="194" customFormat="true" ht="25.9" hidden="false" customHeight="true" outlineLevel="0" collapsed="false">
      <c r="B83" s="195"/>
      <c r="C83" s="196"/>
      <c r="D83" s="197" t="s">
        <v>73</v>
      </c>
      <c r="E83" s="198" t="s">
        <v>132</v>
      </c>
      <c r="F83" s="198" t="s">
        <v>133</v>
      </c>
      <c r="G83" s="196"/>
      <c r="H83" s="196"/>
      <c r="I83" s="199"/>
      <c r="J83" s="200" t="n">
        <f aca="false">BK83</f>
        <v>0</v>
      </c>
      <c r="K83" s="196"/>
      <c r="L83" s="201"/>
      <c r="M83" s="202"/>
      <c r="N83" s="203"/>
      <c r="O83" s="203"/>
      <c r="P83" s="204" t="n">
        <f aca="false">P84</f>
        <v>0</v>
      </c>
      <c r="Q83" s="203"/>
      <c r="R83" s="204" t="n">
        <f aca="false">R84</f>
        <v>6661.221956</v>
      </c>
      <c r="S83" s="203"/>
      <c r="T83" s="205" t="n">
        <f aca="false">T84</f>
        <v>0</v>
      </c>
      <c r="AR83" s="206" t="s">
        <v>18</v>
      </c>
      <c r="AT83" s="207" t="s">
        <v>73</v>
      </c>
      <c r="AU83" s="207" t="s">
        <v>74</v>
      </c>
      <c r="AY83" s="206" t="s">
        <v>134</v>
      </c>
      <c r="BK83" s="208" t="n">
        <f aca="false">BK84</f>
        <v>0</v>
      </c>
    </row>
    <row r="84" s="194" customFormat="true" ht="22.8" hidden="false" customHeight="true" outlineLevel="0" collapsed="false">
      <c r="B84" s="195"/>
      <c r="C84" s="196"/>
      <c r="D84" s="197" t="s">
        <v>73</v>
      </c>
      <c r="E84" s="209" t="s">
        <v>135</v>
      </c>
      <c r="F84" s="209" t="s">
        <v>136</v>
      </c>
      <c r="G84" s="196"/>
      <c r="H84" s="196"/>
      <c r="I84" s="199"/>
      <c r="J84" s="210" t="n">
        <f aca="false">BK84</f>
        <v>0</v>
      </c>
      <c r="K84" s="196"/>
      <c r="L84" s="201"/>
      <c r="M84" s="202"/>
      <c r="N84" s="203"/>
      <c r="O84" s="203"/>
      <c r="P84" s="204" t="n">
        <f aca="false">SUM(P85:P481)</f>
        <v>0</v>
      </c>
      <c r="Q84" s="203"/>
      <c r="R84" s="204" t="n">
        <f aca="false">SUM(R85:R481)</f>
        <v>6661.221956</v>
      </c>
      <c r="S84" s="203"/>
      <c r="T84" s="205" t="n">
        <f aca="false">SUM(T85:T481)</f>
        <v>0</v>
      </c>
      <c r="AR84" s="206" t="s">
        <v>18</v>
      </c>
      <c r="AT84" s="207" t="s">
        <v>73</v>
      </c>
      <c r="AU84" s="207" t="s">
        <v>18</v>
      </c>
      <c r="AY84" s="206" t="s">
        <v>134</v>
      </c>
      <c r="BK84" s="208" t="n">
        <f aca="false">SUM(BK85:BK481)</f>
        <v>0</v>
      </c>
    </row>
    <row r="85" s="24" customFormat="true" ht="16.5" hidden="false" customHeight="true" outlineLevel="0" collapsed="false">
      <c r="B85" s="25"/>
      <c r="C85" s="211" t="s">
        <v>18</v>
      </c>
      <c r="D85" s="211" t="s">
        <v>137</v>
      </c>
      <c r="E85" s="212" t="s">
        <v>138</v>
      </c>
      <c r="F85" s="213" t="s">
        <v>139</v>
      </c>
      <c r="G85" s="214" t="s">
        <v>140</v>
      </c>
      <c r="H85" s="215" t="n">
        <v>3.589</v>
      </c>
      <c r="I85" s="216"/>
      <c r="J85" s="217" t="n">
        <f aca="false">ROUND(I85*H85,2)</f>
        <v>0</v>
      </c>
      <c r="K85" s="213"/>
      <c r="L85" s="30"/>
      <c r="M85" s="218"/>
      <c r="N85" s="219" t="s">
        <v>45</v>
      </c>
      <c r="O85" s="62"/>
      <c r="P85" s="220" t="n">
        <f aca="false">O85*H85</f>
        <v>0</v>
      </c>
      <c r="Q85" s="220" t="n">
        <v>0</v>
      </c>
      <c r="R85" s="220" t="n">
        <f aca="false">Q85*H85</f>
        <v>0</v>
      </c>
      <c r="S85" s="220" t="n">
        <v>0</v>
      </c>
      <c r="T85" s="221" t="n">
        <f aca="false">S85*H85</f>
        <v>0</v>
      </c>
      <c r="AR85" s="3" t="s">
        <v>141</v>
      </c>
      <c r="AT85" s="3" t="s">
        <v>137</v>
      </c>
      <c r="AU85" s="3" t="s">
        <v>83</v>
      </c>
      <c r="AY85" s="3" t="s">
        <v>134</v>
      </c>
      <c r="BE85" s="222" t="n">
        <f aca="false">IF(N85="základní",J85,0)</f>
        <v>0</v>
      </c>
      <c r="BF85" s="222" t="n">
        <f aca="false">IF(N85="snížená",J85,0)</f>
        <v>0</v>
      </c>
      <c r="BG85" s="222" t="n">
        <f aca="false">IF(N85="zákl. přenesená",J85,0)</f>
        <v>0</v>
      </c>
      <c r="BH85" s="222" t="n">
        <f aca="false">IF(N85="sníž. přenesená",J85,0)</f>
        <v>0</v>
      </c>
      <c r="BI85" s="222" t="n">
        <f aca="false">IF(N85="nulová",J85,0)</f>
        <v>0</v>
      </c>
      <c r="BJ85" s="3" t="s">
        <v>18</v>
      </c>
      <c r="BK85" s="222" t="n">
        <f aca="false">ROUND(I85*H85,2)</f>
        <v>0</v>
      </c>
      <c r="BL85" s="3" t="s">
        <v>141</v>
      </c>
      <c r="BM85" s="3" t="s">
        <v>142</v>
      </c>
    </row>
    <row r="86" s="24" customFormat="true" ht="12.8" hidden="false" customHeight="false" outlineLevel="0" collapsed="false">
      <c r="B86" s="25"/>
      <c r="C86" s="26"/>
      <c r="D86" s="223" t="s">
        <v>143</v>
      </c>
      <c r="E86" s="26"/>
      <c r="F86" s="224" t="s">
        <v>144</v>
      </c>
      <c r="G86" s="26"/>
      <c r="H86" s="26"/>
      <c r="I86" s="128"/>
      <c r="J86" s="26"/>
      <c r="K86" s="26"/>
      <c r="L86" s="30"/>
      <c r="M86" s="225"/>
      <c r="N86" s="62"/>
      <c r="O86" s="62"/>
      <c r="P86" s="62"/>
      <c r="Q86" s="62"/>
      <c r="R86" s="62"/>
      <c r="S86" s="62"/>
      <c r="T86" s="63"/>
      <c r="AT86" s="3" t="s">
        <v>143</v>
      </c>
      <c r="AU86" s="3" t="s">
        <v>83</v>
      </c>
    </row>
    <row r="87" s="24" customFormat="true" ht="16.5" hidden="false" customHeight="true" outlineLevel="0" collapsed="false">
      <c r="B87" s="25"/>
      <c r="C87" s="211" t="s">
        <v>83</v>
      </c>
      <c r="D87" s="211" t="s">
        <v>137</v>
      </c>
      <c r="E87" s="212" t="s">
        <v>145</v>
      </c>
      <c r="F87" s="213" t="s">
        <v>146</v>
      </c>
      <c r="G87" s="214" t="s">
        <v>140</v>
      </c>
      <c r="H87" s="215" t="n">
        <v>3.589</v>
      </c>
      <c r="I87" s="216"/>
      <c r="J87" s="217" t="n">
        <f aca="false">ROUND(I87*H87,2)</f>
        <v>0</v>
      </c>
      <c r="K87" s="213" t="s">
        <v>147</v>
      </c>
      <c r="L87" s="30"/>
      <c r="M87" s="218"/>
      <c r="N87" s="219" t="s">
        <v>45</v>
      </c>
      <c r="O87" s="62"/>
      <c r="P87" s="220" t="n">
        <f aca="false">O87*H87</f>
        <v>0</v>
      </c>
      <c r="Q87" s="220" t="n">
        <v>0</v>
      </c>
      <c r="R87" s="220" t="n">
        <f aca="false">Q87*H87</f>
        <v>0</v>
      </c>
      <c r="S87" s="220" t="n">
        <v>0</v>
      </c>
      <c r="T87" s="221" t="n">
        <f aca="false">S87*H87</f>
        <v>0</v>
      </c>
      <c r="AR87" s="3" t="s">
        <v>141</v>
      </c>
      <c r="AT87" s="3" t="s">
        <v>137</v>
      </c>
      <c r="AU87" s="3" t="s">
        <v>83</v>
      </c>
      <c r="AY87" s="3" t="s">
        <v>134</v>
      </c>
      <c r="BE87" s="222" t="n">
        <f aca="false">IF(N87="základní",J87,0)</f>
        <v>0</v>
      </c>
      <c r="BF87" s="222" t="n">
        <f aca="false">IF(N87="snížená",J87,0)</f>
        <v>0</v>
      </c>
      <c r="BG87" s="222" t="n">
        <f aca="false">IF(N87="zákl. přenesená",J87,0)</f>
        <v>0</v>
      </c>
      <c r="BH87" s="222" t="n">
        <f aca="false">IF(N87="sníž. přenesená",J87,0)</f>
        <v>0</v>
      </c>
      <c r="BI87" s="222" t="n">
        <f aca="false">IF(N87="nulová",J87,0)</f>
        <v>0</v>
      </c>
      <c r="BJ87" s="3" t="s">
        <v>18</v>
      </c>
      <c r="BK87" s="222" t="n">
        <f aca="false">ROUND(I87*H87,2)</f>
        <v>0</v>
      </c>
      <c r="BL87" s="3" t="s">
        <v>141</v>
      </c>
      <c r="BM87" s="3" t="s">
        <v>148</v>
      </c>
    </row>
    <row r="88" s="24" customFormat="true" ht="12.8" hidden="false" customHeight="false" outlineLevel="0" collapsed="false">
      <c r="B88" s="25"/>
      <c r="C88" s="26"/>
      <c r="D88" s="223" t="s">
        <v>143</v>
      </c>
      <c r="E88" s="26"/>
      <c r="F88" s="224" t="s">
        <v>149</v>
      </c>
      <c r="G88" s="26"/>
      <c r="H88" s="26"/>
      <c r="I88" s="128"/>
      <c r="J88" s="26"/>
      <c r="K88" s="26"/>
      <c r="L88" s="30"/>
      <c r="M88" s="225"/>
      <c r="N88" s="62"/>
      <c r="O88" s="62"/>
      <c r="P88" s="62"/>
      <c r="Q88" s="62"/>
      <c r="R88" s="62"/>
      <c r="S88" s="62"/>
      <c r="T88" s="63"/>
      <c r="AT88" s="3" t="s">
        <v>143</v>
      </c>
      <c r="AU88" s="3" t="s">
        <v>83</v>
      </c>
    </row>
    <row r="89" s="226" customFormat="true" ht="12.8" hidden="false" customHeight="false" outlineLevel="0" collapsed="false">
      <c r="B89" s="227"/>
      <c r="C89" s="228"/>
      <c r="D89" s="223" t="s">
        <v>150</v>
      </c>
      <c r="E89" s="229"/>
      <c r="F89" s="230" t="s">
        <v>151</v>
      </c>
      <c r="G89" s="228"/>
      <c r="H89" s="229"/>
      <c r="I89" s="231"/>
      <c r="J89" s="228"/>
      <c r="K89" s="228"/>
      <c r="L89" s="232"/>
      <c r="M89" s="233"/>
      <c r="N89" s="234"/>
      <c r="O89" s="234"/>
      <c r="P89" s="234"/>
      <c r="Q89" s="234"/>
      <c r="R89" s="234"/>
      <c r="S89" s="234"/>
      <c r="T89" s="235"/>
      <c r="AT89" s="236" t="s">
        <v>150</v>
      </c>
      <c r="AU89" s="236" t="s">
        <v>83</v>
      </c>
      <c r="AV89" s="226" t="s">
        <v>18</v>
      </c>
      <c r="AW89" s="226" t="s">
        <v>37</v>
      </c>
      <c r="AX89" s="226" t="s">
        <v>74</v>
      </c>
      <c r="AY89" s="236" t="s">
        <v>134</v>
      </c>
    </row>
    <row r="90" s="237" customFormat="true" ht="12.8" hidden="false" customHeight="false" outlineLevel="0" collapsed="false">
      <c r="B90" s="238"/>
      <c r="C90" s="239"/>
      <c r="D90" s="223" t="s">
        <v>150</v>
      </c>
      <c r="E90" s="240"/>
      <c r="F90" s="241" t="s">
        <v>152</v>
      </c>
      <c r="G90" s="239"/>
      <c r="H90" s="242" t="n">
        <v>0.148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AT90" s="248" t="s">
        <v>150</v>
      </c>
      <c r="AU90" s="248" t="s">
        <v>83</v>
      </c>
      <c r="AV90" s="237" t="s">
        <v>83</v>
      </c>
      <c r="AW90" s="237" t="s">
        <v>37</v>
      </c>
      <c r="AX90" s="237" t="s">
        <v>74</v>
      </c>
      <c r="AY90" s="248" t="s">
        <v>134</v>
      </c>
    </row>
    <row r="91" s="237" customFormat="true" ht="12.8" hidden="false" customHeight="false" outlineLevel="0" collapsed="false">
      <c r="B91" s="238"/>
      <c r="C91" s="239"/>
      <c r="D91" s="223" t="s">
        <v>150</v>
      </c>
      <c r="E91" s="240"/>
      <c r="F91" s="241" t="s">
        <v>153</v>
      </c>
      <c r="G91" s="239"/>
      <c r="H91" s="242" t="n">
        <v>3.052</v>
      </c>
      <c r="I91" s="243"/>
      <c r="J91" s="239"/>
      <c r="K91" s="239"/>
      <c r="L91" s="244"/>
      <c r="M91" s="245"/>
      <c r="N91" s="246"/>
      <c r="O91" s="246"/>
      <c r="P91" s="246"/>
      <c r="Q91" s="246"/>
      <c r="R91" s="246"/>
      <c r="S91" s="246"/>
      <c r="T91" s="247"/>
      <c r="AT91" s="248" t="s">
        <v>150</v>
      </c>
      <c r="AU91" s="248" t="s">
        <v>83</v>
      </c>
      <c r="AV91" s="237" t="s">
        <v>83</v>
      </c>
      <c r="AW91" s="237" t="s">
        <v>37</v>
      </c>
      <c r="AX91" s="237" t="s">
        <v>74</v>
      </c>
      <c r="AY91" s="248" t="s">
        <v>134</v>
      </c>
    </row>
    <row r="92" s="226" customFormat="true" ht="12.8" hidden="false" customHeight="false" outlineLevel="0" collapsed="false">
      <c r="B92" s="227"/>
      <c r="C92" s="228"/>
      <c r="D92" s="223" t="s">
        <v>150</v>
      </c>
      <c r="E92" s="229"/>
      <c r="F92" s="230" t="s">
        <v>154</v>
      </c>
      <c r="G92" s="228"/>
      <c r="H92" s="229"/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150</v>
      </c>
      <c r="AU92" s="236" t="s">
        <v>83</v>
      </c>
      <c r="AV92" s="226" t="s">
        <v>18</v>
      </c>
      <c r="AW92" s="226" t="s">
        <v>37</v>
      </c>
      <c r="AX92" s="226" t="s">
        <v>74</v>
      </c>
      <c r="AY92" s="236" t="s">
        <v>134</v>
      </c>
    </row>
    <row r="93" s="237" customFormat="true" ht="12.8" hidden="false" customHeight="false" outlineLevel="0" collapsed="false">
      <c r="B93" s="238"/>
      <c r="C93" s="239"/>
      <c r="D93" s="223" t="s">
        <v>150</v>
      </c>
      <c r="E93" s="240"/>
      <c r="F93" s="241" t="s">
        <v>155</v>
      </c>
      <c r="G93" s="239"/>
      <c r="H93" s="242" t="n">
        <v>0.389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AT93" s="248" t="s">
        <v>150</v>
      </c>
      <c r="AU93" s="248" t="s">
        <v>83</v>
      </c>
      <c r="AV93" s="237" t="s">
        <v>83</v>
      </c>
      <c r="AW93" s="237" t="s">
        <v>37</v>
      </c>
      <c r="AX93" s="237" t="s">
        <v>74</v>
      </c>
      <c r="AY93" s="248" t="s">
        <v>134</v>
      </c>
    </row>
    <row r="94" s="249" customFormat="true" ht="12.8" hidden="false" customHeight="false" outlineLevel="0" collapsed="false">
      <c r="B94" s="250"/>
      <c r="C94" s="251"/>
      <c r="D94" s="223" t="s">
        <v>150</v>
      </c>
      <c r="E94" s="252"/>
      <c r="F94" s="253" t="s">
        <v>156</v>
      </c>
      <c r="G94" s="251"/>
      <c r="H94" s="254" t="n">
        <v>3.589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150</v>
      </c>
      <c r="AU94" s="260" t="s">
        <v>83</v>
      </c>
      <c r="AV94" s="249" t="s">
        <v>141</v>
      </c>
      <c r="AW94" s="249" t="s">
        <v>37</v>
      </c>
      <c r="AX94" s="249" t="s">
        <v>18</v>
      </c>
      <c r="AY94" s="260" t="s">
        <v>134</v>
      </c>
    </row>
    <row r="95" s="24" customFormat="true" ht="16.5" hidden="false" customHeight="true" outlineLevel="0" collapsed="false">
      <c r="B95" s="25"/>
      <c r="C95" s="211" t="s">
        <v>157</v>
      </c>
      <c r="D95" s="211" t="s">
        <v>137</v>
      </c>
      <c r="E95" s="212" t="s">
        <v>158</v>
      </c>
      <c r="F95" s="213" t="s">
        <v>159</v>
      </c>
      <c r="G95" s="214" t="s">
        <v>160</v>
      </c>
      <c r="H95" s="215" t="n">
        <v>16.44</v>
      </c>
      <c r="I95" s="216"/>
      <c r="J95" s="217" t="n">
        <f aca="false">ROUND(I95*H95,2)</f>
        <v>0</v>
      </c>
      <c r="K95" s="213" t="s">
        <v>147</v>
      </c>
      <c r="L95" s="30"/>
      <c r="M95" s="218"/>
      <c r="N95" s="219" t="s">
        <v>45</v>
      </c>
      <c r="O95" s="62"/>
      <c r="P95" s="220" t="n">
        <f aca="false">O95*H95</f>
        <v>0</v>
      </c>
      <c r="Q95" s="220" t="n">
        <v>0</v>
      </c>
      <c r="R95" s="220" t="n">
        <f aca="false">Q95*H95</f>
        <v>0</v>
      </c>
      <c r="S95" s="220" t="n">
        <v>0</v>
      </c>
      <c r="T95" s="221" t="n">
        <f aca="false">S95*H95</f>
        <v>0</v>
      </c>
      <c r="AR95" s="3" t="s">
        <v>141</v>
      </c>
      <c r="AT95" s="3" t="s">
        <v>137</v>
      </c>
      <c r="AU95" s="3" t="s">
        <v>83</v>
      </c>
      <c r="AY95" s="3" t="s">
        <v>134</v>
      </c>
      <c r="BE95" s="222" t="n">
        <f aca="false">IF(N95="základní",J95,0)</f>
        <v>0</v>
      </c>
      <c r="BF95" s="222" t="n">
        <f aca="false">IF(N95="snížená",J95,0)</f>
        <v>0</v>
      </c>
      <c r="BG95" s="222" t="n">
        <f aca="false">IF(N95="zákl. přenesená",J95,0)</f>
        <v>0</v>
      </c>
      <c r="BH95" s="222" t="n">
        <f aca="false">IF(N95="sníž. přenesená",J95,0)</f>
        <v>0</v>
      </c>
      <c r="BI95" s="222" t="n">
        <f aca="false">IF(N95="nulová",J95,0)</f>
        <v>0</v>
      </c>
      <c r="BJ95" s="3" t="s">
        <v>18</v>
      </c>
      <c r="BK95" s="222" t="n">
        <f aca="false">ROUND(I95*H95,2)</f>
        <v>0</v>
      </c>
      <c r="BL95" s="3" t="s">
        <v>141</v>
      </c>
      <c r="BM95" s="3" t="s">
        <v>161</v>
      </c>
    </row>
    <row r="96" s="237" customFormat="true" ht="12.8" hidden="false" customHeight="false" outlineLevel="0" collapsed="false">
      <c r="B96" s="238"/>
      <c r="C96" s="239"/>
      <c r="D96" s="223" t="s">
        <v>150</v>
      </c>
      <c r="E96" s="240"/>
      <c r="F96" s="241" t="s">
        <v>162</v>
      </c>
      <c r="G96" s="239"/>
      <c r="H96" s="242" t="n">
        <v>8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AT96" s="248" t="s">
        <v>150</v>
      </c>
      <c r="AU96" s="248" t="s">
        <v>83</v>
      </c>
      <c r="AV96" s="237" t="s">
        <v>83</v>
      </c>
      <c r="AW96" s="237" t="s">
        <v>37</v>
      </c>
      <c r="AX96" s="237" t="s">
        <v>74</v>
      </c>
      <c r="AY96" s="248" t="s">
        <v>134</v>
      </c>
    </row>
    <row r="97" s="237" customFormat="true" ht="12.8" hidden="false" customHeight="false" outlineLevel="0" collapsed="false">
      <c r="B97" s="238"/>
      <c r="C97" s="239"/>
      <c r="D97" s="223" t="s">
        <v>150</v>
      </c>
      <c r="E97" s="240"/>
      <c r="F97" s="241" t="s">
        <v>163</v>
      </c>
      <c r="G97" s="239"/>
      <c r="H97" s="242" t="n">
        <v>8.44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AT97" s="248" t="s">
        <v>150</v>
      </c>
      <c r="AU97" s="248" t="s">
        <v>83</v>
      </c>
      <c r="AV97" s="237" t="s">
        <v>83</v>
      </c>
      <c r="AW97" s="237" t="s">
        <v>37</v>
      </c>
      <c r="AX97" s="237" t="s">
        <v>74</v>
      </c>
      <c r="AY97" s="248" t="s">
        <v>134</v>
      </c>
    </row>
    <row r="98" s="249" customFormat="true" ht="12.8" hidden="false" customHeight="false" outlineLevel="0" collapsed="false">
      <c r="B98" s="250"/>
      <c r="C98" s="251"/>
      <c r="D98" s="223" t="s">
        <v>150</v>
      </c>
      <c r="E98" s="252"/>
      <c r="F98" s="253" t="s">
        <v>156</v>
      </c>
      <c r="G98" s="251"/>
      <c r="H98" s="254" t="n">
        <v>16.44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150</v>
      </c>
      <c r="AU98" s="260" t="s">
        <v>83</v>
      </c>
      <c r="AV98" s="249" t="s">
        <v>141</v>
      </c>
      <c r="AW98" s="249" t="s">
        <v>37</v>
      </c>
      <c r="AX98" s="249" t="s">
        <v>18</v>
      </c>
      <c r="AY98" s="260" t="s">
        <v>134</v>
      </c>
    </row>
    <row r="99" s="24" customFormat="true" ht="16.5" hidden="false" customHeight="true" outlineLevel="0" collapsed="false">
      <c r="B99" s="25"/>
      <c r="C99" s="261" t="s">
        <v>141</v>
      </c>
      <c r="D99" s="261" t="s">
        <v>164</v>
      </c>
      <c r="E99" s="262" t="s">
        <v>165</v>
      </c>
      <c r="F99" s="263" t="s">
        <v>166</v>
      </c>
      <c r="G99" s="264" t="s">
        <v>167</v>
      </c>
      <c r="H99" s="265" t="n">
        <v>1.48</v>
      </c>
      <c r="I99" s="266"/>
      <c r="J99" s="267" t="n">
        <f aca="false">ROUND(I99*H99,2)</f>
        <v>0</v>
      </c>
      <c r="K99" s="263" t="s">
        <v>147</v>
      </c>
      <c r="L99" s="268"/>
      <c r="M99" s="269"/>
      <c r="N99" s="270" t="s">
        <v>45</v>
      </c>
      <c r="O99" s="62"/>
      <c r="P99" s="220" t="n">
        <f aca="false">O99*H99</f>
        <v>0</v>
      </c>
      <c r="Q99" s="220" t="n">
        <v>1</v>
      </c>
      <c r="R99" s="220" t="n">
        <f aca="false">Q99*H99</f>
        <v>1.48</v>
      </c>
      <c r="S99" s="220" t="n">
        <v>0</v>
      </c>
      <c r="T99" s="221" t="n">
        <f aca="false">S99*H99</f>
        <v>0</v>
      </c>
      <c r="AR99" s="3" t="s">
        <v>168</v>
      </c>
      <c r="AT99" s="3" t="s">
        <v>164</v>
      </c>
      <c r="AU99" s="3" t="s">
        <v>83</v>
      </c>
      <c r="AY99" s="3" t="s">
        <v>134</v>
      </c>
      <c r="BE99" s="222" t="n">
        <f aca="false">IF(N99="základní",J99,0)</f>
        <v>0</v>
      </c>
      <c r="BF99" s="222" t="n">
        <f aca="false">IF(N99="snížená",J99,0)</f>
        <v>0</v>
      </c>
      <c r="BG99" s="222" t="n">
        <f aca="false">IF(N99="zákl. přenesená",J99,0)</f>
        <v>0</v>
      </c>
      <c r="BH99" s="222" t="n">
        <f aca="false">IF(N99="sníž. přenesená",J99,0)</f>
        <v>0</v>
      </c>
      <c r="BI99" s="222" t="n">
        <f aca="false">IF(N99="nulová",J99,0)</f>
        <v>0</v>
      </c>
      <c r="BJ99" s="3" t="s">
        <v>18</v>
      </c>
      <c r="BK99" s="222" t="n">
        <f aca="false">ROUND(I99*H99,2)</f>
        <v>0</v>
      </c>
      <c r="BL99" s="3" t="s">
        <v>141</v>
      </c>
      <c r="BM99" s="3" t="s">
        <v>169</v>
      </c>
    </row>
    <row r="100" s="237" customFormat="true" ht="12.8" hidden="false" customHeight="false" outlineLevel="0" collapsed="false">
      <c r="B100" s="238"/>
      <c r="C100" s="239"/>
      <c r="D100" s="223" t="s">
        <v>150</v>
      </c>
      <c r="E100" s="240"/>
      <c r="F100" s="241" t="s">
        <v>170</v>
      </c>
      <c r="G100" s="239"/>
      <c r="H100" s="242" t="n">
        <v>1.48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AT100" s="248" t="s">
        <v>150</v>
      </c>
      <c r="AU100" s="248" t="s">
        <v>83</v>
      </c>
      <c r="AV100" s="237" t="s">
        <v>83</v>
      </c>
      <c r="AW100" s="237" t="s">
        <v>37</v>
      </c>
      <c r="AX100" s="237" t="s">
        <v>18</v>
      </c>
      <c r="AY100" s="248" t="s">
        <v>134</v>
      </c>
    </row>
    <row r="101" s="24" customFormat="true" ht="16.5" hidden="false" customHeight="true" outlineLevel="0" collapsed="false">
      <c r="B101" s="25"/>
      <c r="C101" s="261" t="s">
        <v>135</v>
      </c>
      <c r="D101" s="261" t="s">
        <v>164</v>
      </c>
      <c r="E101" s="262" t="s">
        <v>171</v>
      </c>
      <c r="F101" s="263" t="s">
        <v>172</v>
      </c>
      <c r="G101" s="264" t="s">
        <v>167</v>
      </c>
      <c r="H101" s="265" t="n">
        <v>1.48</v>
      </c>
      <c r="I101" s="266"/>
      <c r="J101" s="267" t="n">
        <f aca="false">ROUND(I101*H101,2)</f>
        <v>0</v>
      </c>
      <c r="K101" s="263" t="s">
        <v>147</v>
      </c>
      <c r="L101" s="268"/>
      <c r="M101" s="269"/>
      <c r="N101" s="270" t="s">
        <v>45</v>
      </c>
      <c r="O101" s="62"/>
      <c r="P101" s="220" t="n">
        <f aca="false">O101*H101</f>
        <v>0</v>
      </c>
      <c r="Q101" s="220" t="n">
        <v>1</v>
      </c>
      <c r="R101" s="220" t="n">
        <f aca="false">Q101*H101</f>
        <v>1.48</v>
      </c>
      <c r="S101" s="220" t="n">
        <v>0</v>
      </c>
      <c r="T101" s="221" t="n">
        <f aca="false">S101*H101</f>
        <v>0</v>
      </c>
      <c r="AR101" s="3" t="s">
        <v>168</v>
      </c>
      <c r="AT101" s="3" t="s">
        <v>164</v>
      </c>
      <c r="AU101" s="3" t="s">
        <v>83</v>
      </c>
      <c r="AY101" s="3" t="s">
        <v>134</v>
      </c>
      <c r="BE101" s="222" t="n">
        <f aca="false">IF(N101="základní",J101,0)</f>
        <v>0</v>
      </c>
      <c r="BF101" s="222" t="n">
        <f aca="false">IF(N101="snížená",J101,0)</f>
        <v>0</v>
      </c>
      <c r="BG101" s="222" t="n">
        <f aca="false">IF(N101="zákl. přenesená",J101,0)</f>
        <v>0</v>
      </c>
      <c r="BH101" s="222" t="n">
        <f aca="false">IF(N101="sníž. přenesená",J101,0)</f>
        <v>0</v>
      </c>
      <c r="BI101" s="222" t="n">
        <f aca="false">IF(N101="nulová",J101,0)</f>
        <v>0</v>
      </c>
      <c r="BJ101" s="3" t="s">
        <v>18</v>
      </c>
      <c r="BK101" s="222" t="n">
        <f aca="false">ROUND(I101*H101,2)</f>
        <v>0</v>
      </c>
      <c r="BL101" s="3" t="s">
        <v>141</v>
      </c>
      <c r="BM101" s="3" t="s">
        <v>173</v>
      </c>
    </row>
    <row r="102" s="237" customFormat="true" ht="12.8" hidden="false" customHeight="false" outlineLevel="0" collapsed="false">
      <c r="B102" s="238"/>
      <c r="C102" s="239"/>
      <c r="D102" s="223" t="s">
        <v>150</v>
      </c>
      <c r="E102" s="240"/>
      <c r="F102" s="241" t="s">
        <v>170</v>
      </c>
      <c r="G102" s="239"/>
      <c r="H102" s="242" t="n">
        <v>1.48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AT102" s="248" t="s">
        <v>150</v>
      </c>
      <c r="AU102" s="248" t="s">
        <v>83</v>
      </c>
      <c r="AV102" s="237" t="s">
        <v>83</v>
      </c>
      <c r="AW102" s="237" t="s">
        <v>37</v>
      </c>
      <c r="AX102" s="237" t="s">
        <v>18</v>
      </c>
      <c r="AY102" s="248" t="s">
        <v>134</v>
      </c>
    </row>
    <row r="103" s="24" customFormat="true" ht="16.5" hidden="false" customHeight="true" outlineLevel="0" collapsed="false">
      <c r="B103" s="25"/>
      <c r="C103" s="211" t="s">
        <v>174</v>
      </c>
      <c r="D103" s="211" t="s">
        <v>137</v>
      </c>
      <c r="E103" s="212" t="s">
        <v>175</v>
      </c>
      <c r="F103" s="213" t="s">
        <v>176</v>
      </c>
      <c r="G103" s="214" t="s">
        <v>160</v>
      </c>
      <c r="H103" s="215" t="n">
        <v>1107.128</v>
      </c>
      <c r="I103" s="216"/>
      <c r="J103" s="217" t="n">
        <f aca="false">ROUND(I103*H103,2)</f>
        <v>0</v>
      </c>
      <c r="K103" s="213" t="s">
        <v>147</v>
      </c>
      <c r="L103" s="30"/>
      <c r="M103" s="218"/>
      <c r="N103" s="219" t="s">
        <v>45</v>
      </c>
      <c r="O103" s="62"/>
      <c r="P103" s="220" t="n">
        <f aca="false">O103*H103</f>
        <v>0</v>
      </c>
      <c r="Q103" s="220" t="n">
        <v>0</v>
      </c>
      <c r="R103" s="220" t="n">
        <f aca="false">Q103*H103</f>
        <v>0</v>
      </c>
      <c r="S103" s="220" t="n">
        <v>0</v>
      </c>
      <c r="T103" s="221" t="n">
        <f aca="false">S103*H103</f>
        <v>0</v>
      </c>
      <c r="AR103" s="3" t="s">
        <v>141</v>
      </c>
      <c r="AT103" s="3" t="s">
        <v>137</v>
      </c>
      <c r="AU103" s="3" t="s">
        <v>83</v>
      </c>
      <c r="AY103" s="3" t="s">
        <v>134</v>
      </c>
      <c r="BE103" s="222" t="n">
        <f aca="false">IF(N103="základní",J103,0)</f>
        <v>0</v>
      </c>
      <c r="BF103" s="222" t="n">
        <f aca="false">IF(N103="snížená",J103,0)</f>
        <v>0</v>
      </c>
      <c r="BG103" s="222" t="n">
        <f aca="false">IF(N103="zákl. přenesená",J103,0)</f>
        <v>0</v>
      </c>
      <c r="BH103" s="222" t="n">
        <f aca="false">IF(N103="sníž. přenesená",J103,0)</f>
        <v>0</v>
      </c>
      <c r="BI103" s="222" t="n">
        <f aca="false">IF(N103="nulová",J103,0)</f>
        <v>0</v>
      </c>
      <c r="BJ103" s="3" t="s">
        <v>18</v>
      </c>
      <c r="BK103" s="222" t="n">
        <f aca="false">ROUND(I103*H103,2)</f>
        <v>0</v>
      </c>
      <c r="BL103" s="3" t="s">
        <v>141</v>
      </c>
      <c r="BM103" s="3" t="s">
        <v>177</v>
      </c>
    </row>
    <row r="104" s="226" customFormat="true" ht="12.8" hidden="false" customHeight="false" outlineLevel="0" collapsed="false">
      <c r="B104" s="227"/>
      <c r="C104" s="228"/>
      <c r="D104" s="223" t="s">
        <v>150</v>
      </c>
      <c r="E104" s="229"/>
      <c r="F104" s="230" t="s">
        <v>151</v>
      </c>
      <c r="G104" s="228"/>
      <c r="H104" s="229"/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150</v>
      </c>
      <c r="AU104" s="236" t="s">
        <v>83</v>
      </c>
      <c r="AV104" s="226" t="s">
        <v>18</v>
      </c>
      <c r="AW104" s="226" t="s">
        <v>37</v>
      </c>
      <c r="AX104" s="226" t="s">
        <v>74</v>
      </c>
      <c r="AY104" s="236" t="s">
        <v>134</v>
      </c>
    </row>
    <row r="105" s="237" customFormat="true" ht="12.8" hidden="false" customHeight="false" outlineLevel="0" collapsed="false">
      <c r="B105" s="238"/>
      <c r="C105" s="239"/>
      <c r="D105" s="223" t="s">
        <v>150</v>
      </c>
      <c r="E105" s="240"/>
      <c r="F105" s="241" t="s">
        <v>178</v>
      </c>
      <c r="G105" s="239"/>
      <c r="H105" s="242" t="n">
        <v>340.4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AT105" s="248" t="s">
        <v>150</v>
      </c>
      <c r="AU105" s="248" t="s">
        <v>83</v>
      </c>
      <c r="AV105" s="237" t="s">
        <v>83</v>
      </c>
      <c r="AW105" s="237" t="s">
        <v>37</v>
      </c>
      <c r="AX105" s="237" t="s">
        <v>74</v>
      </c>
      <c r="AY105" s="248" t="s">
        <v>134</v>
      </c>
    </row>
    <row r="106" s="237" customFormat="true" ht="12.8" hidden="false" customHeight="false" outlineLevel="0" collapsed="false">
      <c r="B106" s="238"/>
      <c r="C106" s="239"/>
      <c r="D106" s="223" t="s">
        <v>150</v>
      </c>
      <c r="E106" s="240"/>
      <c r="F106" s="241" t="s">
        <v>179</v>
      </c>
      <c r="G106" s="239"/>
      <c r="H106" s="242" t="n">
        <v>247.42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AT106" s="248" t="s">
        <v>150</v>
      </c>
      <c r="AU106" s="248" t="s">
        <v>83</v>
      </c>
      <c r="AV106" s="237" t="s">
        <v>83</v>
      </c>
      <c r="AW106" s="237" t="s">
        <v>37</v>
      </c>
      <c r="AX106" s="237" t="s">
        <v>74</v>
      </c>
      <c r="AY106" s="248" t="s">
        <v>134</v>
      </c>
    </row>
    <row r="107" s="237" customFormat="true" ht="12.8" hidden="false" customHeight="false" outlineLevel="0" collapsed="false">
      <c r="B107" s="238"/>
      <c r="C107" s="239"/>
      <c r="D107" s="223" t="s">
        <v>150</v>
      </c>
      <c r="E107" s="240"/>
      <c r="F107" s="241" t="s">
        <v>180</v>
      </c>
      <c r="G107" s="239"/>
      <c r="H107" s="242" t="n">
        <v>414.129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AT107" s="248" t="s">
        <v>150</v>
      </c>
      <c r="AU107" s="248" t="s">
        <v>83</v>
      </c>
      <c r="AV107" s="237" t="s">
        <v>83</v>
      </c>
      <c r="AW107" s="237" t="s">
        <v>37</v>
      </c>
      <c r="AX107" s="237" t="s">
        <v>74</v>
      </c>
      <c r="AY107" s="248" t="s">
        <v>134</v>
      </c>
    </row>
    <row r="108" s="237" customFormat="true" ht="12.8" hidden="false" customHeight="false" outlineLevel="0" collapsed="false">
      <c r="B108" s="238"/>
      <c r="C108" s="239"/>
      <c r="D108" s="223" t="s">
        <v>150</v>
      </c>
      <c r="E108" s="240"/>
      <c r="F108" s="241" t="s">
        <v>181</v>
      </c>
      <c r="G108" s="239"/>
      <c r="H108" s="242" t="n">
        <v>47.679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AT108" s="248" t="s">
        <v>150</v>
      </c>
      <c r="AU108" s="248" t="s">
        <v>83</v>
      </c>
      <c r="AV108" s="237" t="s">
        <v>83</v>
      </c>
      <c r="AW108" s="237" t="s">
        <v>37</v>
      </c>
      <c r="AX108" s="237" t="s">
        <v>74</v>
      </c>
      <c r="AY108" s="248" t="s">
        <v>134</v>
      </c>
    </row>
    <row r="109" s="271" customFormat="true" ht="12.8" hidden="false" customHeight="false" outlineLevel="0" collapsed="false">
      <c r="B109" s="272"/>
      <c r="C109" s="273"/>
      <c r="D109" s="223" t="s">
        <v>150</v>
      </c>
      <c r="E109" s="274"/>
      <c r="F109" s="275" t="s">
        <v>182</v>
      </c>
      <c r="G109" s="273"/>
      <c r="H109" s="276" t="n">
        <v>1049.628</v>
      </c>
      <c r="I109" s="277"/>
      <c r="J109" s="273"/>
      <c r="K109" s="273"/>
      <c r="L109" s="278"/>
      <c r="M109" s="279"/>
      <c r="N109" s="280"/>
      <c r="O109" s="280"/>
      <c r="P109" s="280"/>
      <c r="Q109" s="280"/>
      <c r="R109" s="280"/>
      <c r="S109" s="280"/>
      <c r="T109" s="281"/>
      <c r="AT109" s="282" t="s">
        <v>150</v>
      </c>
      <c r="AU109" s="282" t="s">
        <v>83</v>
      </c>
      <c r="AV109" s="271" t="s">
        <v>157</v>
      </c>
      <c r="AW109" s="271" t="s">
        <v>37</v>
      </c>
      <c r="AX109" s="271" t="s">
        <v>74</v>
      </c>
      <c r="AY109" s="282" t="s">
        <v>134</v>
      </c>
    </row>
    <row r="110" s="226" customFormat="true" ht="12.8" hidden="false" customHeight="false" outlineLevel="0" collapsed="false">
      <c r="B110" s="227"/>
      <c r="C110" s="228"/>
      <c r="D110" s="223" t="s">
        <v>150</v>
      </c>
      <c r="E110" s="229"/>
      <c r="F110" s="230" t="s">
        <v>154</v>
      </c>
      <c r="G110" s="228"/>
      <c r="H110" s="229"/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150</v>
      </c>
      <c r="AU110" s="236" t="s">
        <v>83</v>
      </c>
      <c r="AV110" s="226" t="s">
        <v>18</v>
      </c>
      <c r="AW110" s="226" t="s">
        <v>37</v>
      </c>
      <c r="AX110" s="226" t="s">
        <v>74</v>
      </c>
      <c r="AY110" s="236" t="s">
        <v>134</v>
      </c>
    </row>
    <row r="111" s="237" customFormat="true" ht="12.8" hidden="false" customHeight="false" outlineLevel="0" collapsed="false">
      <c r="B111" s="238"/>
      <c r="C111" s="239"/>
      <c r="D111" s="223" t="s">
        <v>150</v>
      </c>
      <c r="E111" s="240"/>
      <c r="F111" s="241" t="s">
        <v>183</v>
      </c>
      <c r="G111" s="239"/>
      <c r="H111" s="242" t="n">
        <v>57.5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AT111" s="248" t="s">
        <v>150</v>
      </c>
      <c r="AU111" s="248" t="s">
        <v>83</v>
      </c>
      <c r="AV111" s="237" t="s">
        <v>83</v>
      </c>
      <c r="AW111" s="237" t="s">
        <v>37</v>
      </c>
      <c r="AX111" s="237" t="s">
        <v>74</v>
      </c>
      <c r="AY111" s="248" t="s">
        <v>134</v>
      </c>
    </row>
    <row r="112" s="249" customFormat="true" ht="12.8" hidden="false" customHeight="false" outlineLevel="0" collapsed="false">
      <c r="B112" s="250"/>
      <c r="C112" s="251"/>
      <c r="D112" s="223" t="s">
        <v>150</v>
      </c>
      <c r="E112" s="252"/>
      <c r="F112" s="253" t="s">
        <v>156</v>
      </c>
      <c r="G112" s="251"/>
      <c r="H112" s="254" t="n">
        <v>1107.128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AT112" s="260" t="s">
        <v>150</v>
      </c>
      <c r="AU112" s="260" t="s">
        <v>83</v>
      </c>
      <c r="AV112" s="249" t="s">
        <v>141</v>
      </c>
      <c r="AW112" s="249" t="s">
        <v>37</v>
      </c>
      <c r="AX112" s="249" t="s">
        <v>18</v>
      </c>
      <c r="AY112" s="260" t="s">
        <v>134</v>
      </c>
    </row>
    <row r="113" s="24" customFormat="true" ht="16.5" hidden="false" customHeight="true" outlineLevel="0" collapsed="false">
      <c r="B113" s="25"/>
      <c r="C113" s="211" t="s">
        <v>184</v>
      </c>
      <c r="D113" s="211" t="s">
        <v>137</v>
      </c>
      <c r="E113" s="212" t="s">
        <v>185</v>
      </c>
      <c r="F113" s="213" t="s">
        <v>186</v>
      </c>
      <c r="G113" s="214" t="s">
        <v>160</v>
      </c>
      <c r="H113" s="215" t="n">
        <v>1000.469</v>
      </c>
      <c r="I113" s="216"/>
      <c r="J113" s="217" t="n">
        <f aca="false">ROUND(I113*H113,2)</f>
        <v>0</v>
      </c>
      <c r="K113" s="213" t="s">
        <v>147</v>
      </c>
      <c r="L113" s="30"/>
      <c r="M113" s="218"/>
      <c r="N113" s="219" t="s">
        <v>45</v>
      </c>
      <c r="O113" s="62"/>
      <c r="P113" s="220" t="n">
        <f aca="false">O113*H113</f>
        <v>0</v>
      </c>
      <c r="Q113" s="220" t="n">
        <v>0</v>
      </c>
      <c r="R113" s="220" t="n">
        <f aca="false">Q113*H113</f>
        <v>0</v>
      </c>
      <c r="S113" s="220" t="n">
        <v>0</v>
      </c>
      <c r="T113" s="221" t="n">
        <f aca="false">S113*H113</f>
        <v>0</v>
      </c>
      <c r="AR113" s="3" t="s">
        <v>141</v>
      </c>
      <c r="AT113" s="3" t="s">
        <v>137</v>
      </c>
      <c r="AU113" s="3" t="s">
        <v>83</v>
      </c>
      <c r="AY113" s="3" t="s">
        <v>134</v>
      </c>
      <c r="BE113" s="222" t="n">
        <f aca="false">IF(N113="základní",J113,0)</f>
        <v>0</v>
      </c>
      <c r="BF113" s="222" t="n">
        <f aca="false">IF(N113="snížená",J113,0)</f>
        <v>0</v>
      </c>
      <c r="BG113" s="222" t="n">
        <f aca="false">IF(N113="zákl. přenesená",J113,0)</f>
        <v>0</v>
      </c>
      <c r="BH113" s="222" t="n">
        <f aca="false">IF(N113="sníž. přenesená",J113,0)</f>
        <v>0</v>
      </c>
      <c r="BI113" s="222" t="n">
        <f aca="false">IF(N113="nulová",J113,0)</f>
        <v>0</v>
      </c>
      <c r="BJ113" s="3" t="s">
        <v>18</v>
      </c>
      <c r="BK113" s="222" t="n">
        <f aca="false">ROUND(I113*H113,2)</f>
        <v>0</v>
      </c>
      <c r="BL113" s="3" t="s">
        <v>141</v>
      </c>
      <c r="BM113" s="3" t="s">
        <v>187</v>
      </c>
    </row>
    <row r="114" s="226" customFormat="true" ht="12.8" hidden="false" customHeight="false" outlineLevel="0" collapsed="false">
      <c r="B114" s="227"/>
      <c r="C114" s="228"/>
      <c r="D114" s="223" t="s">
        <v>150</v>
      </c>
      <c r="E114" s="229"/>
      <c r="F114" s="230" t="s">
        <v>151</v>
      </c>
      <c r="G114" s="228"/>
      <c r="H114" s="229"/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150</v>
      </c>
      <c r="AU114" s="236" t="s">
        <v>83</v>
      </c>
      <c r="AV114" s="226" t="s">
        <v>18</v>
      </c>
      <c r="AW114" s="226" t="s">
        <v>37</v>
      </c>
      <c r="AX114" s="226" t="s">
        <v>74</v>
      </c>
      <c r="AY114" s="236" t="s">
        <v>134</v>
      </c>
    </row>
    <row r="115" s="237" customFormat="true" ht="12.8" hidden="false" customHeight="false" outlineLevel="0" collapsed="false">
      <c r="B115" s="238"/>
      <c r="C115" s="239"/>
      <c r="D115" s="223" t="s">
        <v>150</v>
      </c>
      <c r="E115" s="240"/>
      <c r="F115" s="241" t="s">
        <v>188</v>
      </c>
      <c r="G115" s="239"/>
      <c r="H115" s="242" t="n">
        <v>313.02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AT115" s="248" t="s">
        <v>150</v>
      </c>
      <c r="AU115" s="248" t="s">
        <v>83</v>
      </c>
      <c r="AV115" s="237" t="s">
        <v>83</v>
      </c>
      <c r="AW115" s="237" t="s">
        <v>37</v>
      </c>
      <c r="AX115" s="237" t="s">
        <v>74</v>
      </c>
      <c r="AY115" s="248" t="s">
        <v>134</v>
      </c>
    </row>
    <row r="116" s="237" customFormat="true" ht="12.8" hidden="false" customHeight="false" outlineLevel="0" collapsed="false">
      <c r="B116" s="238"/>
      <c r="C116" s="239"/>
      <c r="D116" s="223" t="s">
        <v>150</v>
      </c>
      <c r="E116" s="240"/>
      <c r="F116" s="241" t="s">
        <v>189</v>
      </c>
      <c r="G116" s="239"/>
      <c r="H116" s="242" t="n">
        <v>139.038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AT116" s="248" t="s">
        <v>150</v>
      </c>
      <c r="AU116" s="248" t="s">
        <v>83</v>
      </c>
      <c r="AV116" s="237" t="s">
        <v>83</v>
      </c>
      <c r="AW116" s="237" t="s">
        <v>37</v>
      </c>
      <c r="AX116" s="237" t="s">
        <v>74</v>
      </c>
      <c r="AY116" s="248" t="s">
        <v>134</v>
      </c>
    </row>
    <row r="117" s="237" customFormat="true" ht="12.8" hidden="false" customHeight="false" outlineLevel="0" collapsed="false">
      <c r="B117" s="238"/>
      <c r="C117" s="239"/>
      <c r="D117" s="223" t="s">
        <v>150</v>
      </c>
      <c r="E117" s="240"/>
      <c r="F117" s="241" t="s">
        <v>190</v>
      </c>
      <c r="G117" s="239"/>
      <c r="H117" s="242" t="n">
        <v>70.701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150</v>
      </c>
      <c r="AU117" s="248" t="s">
        <v>83</v>
      </c>
      <c r="AV117" s="237" t="s">
        <v>83</v>
      </c>
      <c r="AW117" s="237" t="s">
        <v>37</v>
      </c>
      <c r="AX117" s="237" t="s">
        <v>74</v>
      </c>
      <c r="AY117" s="248" t="s">
        <v>134</v>
      </c>
    </row>
    <row r="118" s="237" customFormat="true" ht="12.8" hidden="false" customHeight="false" outlineLevel="0" collapsed="false">
      <c r="B118" s="238"/>
      <c r="C118" s="239"/>
      <c r="D118" s="223" t="s">
        <v>150</v>
      </c>
      <c r="E118" s="240"/>
      <c r="F118" s="241" t="s">
        <v>191</v>
      </c>
      <c r="G118" s="239"/>
      <c r="H118" s="242" t="n">
        <v>15.548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AT118" s="248" t="s">
        <v>150</v>
      </c>
      <c r="AU118" s="248" t="s">
        <v>83</v>
      </c>
      <c r="AV118" s="237" t="s">
        <v>83</v>
      </c>
      <c r="AW118" s="237" t="s">
        <v>37</v>
      </c>
      <c r="AX118" s="237" t="s">
        <v>74</v>
      </c>
      <c r="AY118" s="248" t="s">
        <v>134</v>
      </c>
    </row>
    <row r="119" s="237" customFormat="true" ht="12.8" hidden="false" customHeight="false" outlineLevel="0" collapsed="false">
      <c r="B119" s="238"/>
      <c r="C119" s="239"/>
      <c r="D119" s="223" t="s">
        <v>150</v>
      </c>
      <c r="E119" s="240"/>
      <c r="F119" s="241" t="s">
        <v>192</v>
      </c>
      <c r="G119" s="239"/>
      <c r="H119" s="242" t="n">
        <v>359.668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AT119" s="248" t="s">
        <v>150</v>
      </c>
      <c r="AU119" s="248" t="s">
        <v>83</v>
      </c>
      <c r="AV119" s="237" t="s">
        <v>83</v>
      </c>
      <c r="AW119" s="237" t="s">
        <v>37</v>
      </c>
      <c r="AX119" s="237" t="s">
        <v>74</v>
      </c>
      <c r="AY119" s="248" t="s">
        <v>134</v>
      </c>
    </row>
    <row r="120" s="237" customFormat="true" ht="12.8" hidden="false" customHeight="false" outlineLevel="0" collapsed="false">
      <c r="B120" s="238"/>
      <c r="C120" s="239"/>
      <c r="D120" s="223" t="s">
        <v>150</v>
      </c>
      <c r="E120" s="240"/>
      <c r="F120" s="241" t="s">
        <v>193</v>
      </c>
      <c r="G120" s="239"/>
      <c r="H120" s="242" t="n">
        <v>43.844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150</v>
      </c>
      <c r="AU120" s="248" t="s">
        <v>83</v>
      </c>
      <c r="AV120" s="237" t="s">
        <v>83</v>
      </c>
      <c r="AW120" s="237" t="s">
        <v>37</v>
      </c>
      <c r="AX120" s="237" t="s">
        <v>74</v>
      </c>
      <c r="AY120" s="248" t="s">
        <v>134</v>
      </c>
    </row>
    <row r="121" s="237" customFormat="true" ht="12.8" hidden="false" customHeight="false" outlineLevel="0" collapsed="false">
      <c r="B121" s="238"/>
      <c r="C121" s="239"/>
      <c r="D121" s="223" t="s">
        <v>150</v>
      </c>
      <c r="E121" s="240"/>
      <c r="F121" s="241" t="s">
        <v>194</v>
      </c>
      <c r="G121" s="239"/>
      <c r="H121" s="242" t="n">
        <v>5.9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AT121" s="248" t="s">
        <v>150</v>
      </c>
      <c r="AU121" s="248" t="s">
        <v>83</v>
      </c>
      <c r="AV121" s="237" t="s">
        <v>83</v>
      </c>
      <c r="AW121" s="237" t="s">
        <v>37</v>
      </c>
      <c r="AX121" s="237" t="s">
        <v>74</v>
      </c>
      <c r="AY121" s="248" t="s">
        <v>134</v>
      </c>
    </row>
    <row r="122" s="271" customFormat="true" ht="12.8" hidden="false" customHeight="false" outlineLevel="0" collapsed="false">
      <c r="B122" s="272"/>
      <c r="C122" s="273"/>
      <c r="D122" s="223" t="s">
        <v>150</v>
      </c>
      <c r="E122" s="274"/>
      <c r="F122" s="275" t="s">
        <v>182</v>
      </c>
      <c r="G122" s="273"/>
      <c r="H122" s="276" t="n">
        <v>947.719</v>
      </c>
      <c r="I122" s="277"/>
      <c r="J122" s="273"/>
      <c r="K122" s="273"/>
      <c r="L122" s="278"/>
      <c r="M122" s="279"/>
      <c r="N122" s="280"/>
      <c r="O122" s="280"/>
      <c r="P122" s="280"/>
      <c r="Q122" s="280"/>
      <c r="R122" s="280"/>
      <c r="S122" s="280"/>
      <c r="T122" s="281"/>
      <c r="AT122" s="282" t="s">
        <v>150</v>
      </c>
      <c r="AU122" s="282" t="s">
        <v>83</v>
      </c>
      <c r="AV122" s="271" t="s">
        <v>157</v>
      </c>
      <c r="AW122" s="271" t="s">
        <v>37</v>
      </c>
      <c r="AX122" s="271" t="s">
        <v>74</v>
      </c>
      <c r="AY122" s="282" t="s">
        <v>134</v>
      </c>
    </row>
    <row r="123" s="226" customFormat="true" ht="12.8" hidden="false" customHeight="false" outlineLevel="0" collapsed="false">
      <c r="B123" s="227"/>
      <c r="C123" s="228"/>
      <c r="D123" s="223" t="s">
        <v>150</v>
      </c>
      <c r="E123" s="229"/>
      <c r="F123" s="230" t="s">
        <v>154</v>
      </c>
      <c r="G123" s="228"/>
      <c r="H123" s="229"/>
      <c r="I123" s="231"/>
      <c r="J123" s="228"/>
      <c r="K123" s="228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150</v>
      </c>
      <c r="AU123" s="236" t="s">
        <v>83</v>
      </c>
      <c r="AV123" s="226" t="s">
        <v>18</v>
      </c>
      <c r="AW123" s="226" t="s">
        <v>37</v>
      </c>
      <c r="AX123" s="226" t="s">
        <v>74</v>
      </c>
      <c r="AY123" s="236" t="s">
        <v>134</v>
      </c>
    </row>
    <row r="124" s="237" customFormat="true" ht="12.8" hidden="false" customHeight="false" outlineLevel="0" collapsed="false">
      <c r="B124" s="238"/>
      <c r="C124" s="239"/>
      <c r="D124" s="223" t="s">
        <v>150</v>
      </c>
      <c r="E124" s="240"/>
      <c r="F124" s="241" t="s">
        <v>195</v>
      </c>
      <c r="G124" s="239"/>
      <c r="H124" s="242" t="n">
        <v>52.75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AT124" s="248" t="s">
        <v>150</v>
      </c>
      <c r="AU124" s="248" t="s">
        <v>83</v>
      </c>
      <c r="AV124" s="237" t="s">
        <v>83</v>
      </c>
      <c r="AW124" s="237" t="s">
        <v>37</v>
      </c>
      <c r="AX124" s="237" t="s">
        <v>74</v>
      </c>
      <c r="AY124" s="248" t="s">
        <v>134</v>
      </c>
    </row>
    <row r="125" s="249" customFormat="true" ht="12.8" hidden="false" customHeight="false" outlineLevel="0" collapsed="false">
      <c r="B125" s="250"/>
      <c r="C125" s="251"/>
      <c r="D125" s="223" t="s">
        <v>150</v>
      </c>
      <c r="E125" s="252"/>
      <c r="F125" s="253" t="s">
        <v>156</v>
      </c>
      <c r="G125" s="251"/>
      <c r="H125" s="254" t="n">
        <v>1000.469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150</v>
      </c>
      <c r="AU125" s="260" t="s">
        <v>83</v>
      </c>
      <c r="AV125" s="249" t="s">
        <v>141</v>
      </c>
      <c r="AW125" s="249" t="s">
        <v>37</v>
      </c>
      <c r="AX125" s="249" t="s">
        <v>18</v>
      </c>
      <c r="AY125" s="260" t="s">
        <v>134</v>
      </c>
    </row>
    <row r="126" s="24" customFormat="true" ht="16.5" hidden="false" customHeight="true" outlineLevel="0" collapsed="false">
      <c r="B126" s="25"/>
      <c r="C126" s="211" t="s">
        <v>168</v>
      </c>
      <c r="D126" s="211" t="s">
        <v>137</v>
      </c>
      <c r="E126" s="212" t="s">
        <v>196</v>
      </c>
      <c r="F126" s="213" t="s">
        <v>197</v>
      </c>
      <c r="G126" s="214" t="s">
        <v>198</v>
      </c>
      <c r="H126" s="215" t="n">
        <v>9427.176</v>
      </c>
      <c r="I126" s="216"/>
      <c r="J126" s="217" t="n">
        <f aca="false">ROUND(I126*H126,2)</f>
        <v>0</v>
      </c>
      <c r="K126" s="213" t="s">
        <v>147</v>
      </c>
      <c r="L126" s="30"/>
      <c r="M126" s="218"/>
      <c r="N126" s="219" t="s">
        <v>45</v>
      </c>
      <c r="O126" s="62"/>
      <c r="P126" s="220" t="n">
        <f aca="false">O126*H126</f>
        <v>0</v>
      </c>
      <c r="Q126" s="220" t="n">
        <v>0</v>
      </c>
      <c r="R126" s="220" t="n">
        <f aca="false">Q126*H126</f>
        <v>0</v>
      </c>
      <c r="S126" s="220" t="n">
        <v>0</v>
      </c>
      <c r="T126" s="221" t="n">
        <f aca="false">S126*H126</f>
        <v>0</v>
      </c>
      <c r="AR126" s="3" t="s">
        <v>141</v>
      </c>
      <c r="AT126" s="3" t="s">
        <v>137</v>
      </c>
      <c r="AU126" s="3" t="s">
        <v>83</v>
      </c>
      <c r="AY126" s="3" t="s">
        <v>134</v>
      </c>
      <c r="BE126" s="222" t="n">
        <f aca="false">IF(N126="základní",J126,0)</f>
        <v>0</v>
      </c>
      <c r="BF126" s="222" t="n">
        <f aca="false">IF(N126="snížená",J126,0)</f>
        <v>0</v>
      </c>
      <c r="BG126" s="222" t="n">
        <f aca="false">IF(N126="zákl. přenesená",J126,0)</f>
        <v>0</v>
      </c>
      <c r="BH126" s="222" t="n">
        <f aca="false">IF(N126="sníž. přenesená",J126,0)</f>
        <v>0</v>
      </c>
      <c r="BI126" s="222" t="n">
        <f aca="false">IF(N126="nulová",J126,0)</f>
        <v>0</v>
      </c>
      <c r="BJ126" s="3" t="s">
        <v>18</v>
      </c>
      <c r="BK126" s="222" t="n">
        <f aca="false">ROUND(I126*H126,2)</f>
        <v>0</v>
      </c>
      <c r="BL126" s="3" t="s">
        <v>141</v>
      </c>
      <c r="BM126" s="3" t="s">
        <v>199</v>
      </c>
    </row>
    <row r="127" s="226" customFormat="true" ht="12.8" hidden="false" customHeight="false" outlineLevel="0" collapsed="false">
      <c r="B127" s="227"/>
      <c r="C127" s="228"/>
      <c r="D127" s="223" t="s">
        <v>150</v>
      </c>
      <c r="E127" s="229"/>
      <c r="F127" s="230" t="s">
        <v>151</v>
      </c>
      <c r="G127" s="228"/>
      <c r="H127" s="229"/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150</v>
      </c>
      <c r="AU127" s="236" t="s">
        <v>83</v>
      </c>
      <c r="AV127" s="226" t="s">
        <v>18</v>
      </c>
      <c r="AW127" s="226" t="s">
        <v>37</v>
      </c>
      <c r="AX127" s="226" t="s">
        <v>74</v>
      </c>
      <c r="AY127" s="236" t="s">
        <v>134</v>
      </c>
    </row>
    <row r="128" s="237" customFormat="true" ht="12.8" hidden="false" customHeight="false" outlineLevel="0" collapsed="false">
      <c r="B128" s="238"/>
      <c r="C128" s="239"/>
      <c r="D128" s="223" t="s">
        <v>150</v>
      </c>
      <c r="E128" s="240"/>
      <c r="F128" s="241" t="s">
        <v>200</v>
      </c>
      <c r="G128" s="239"/>
      <c r="H128" s="242" t="n">
        <v>6053.208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AT128" s="248" t="s">
        <v>150</v>
      </c>
      <c r="AU128" s="248" t="s">
        <v>83</v>
      </c>
      <c r="AV128" s="237" t="s">
        <v>83</v>
      </c>
      <c r="AW128" s="237" t="s">
        <v>37</v>
      </c>
      <c r="AX128" s="237" t="s">
        <v>74</v>
      </c>
      <c r="AY128" s="248" t="s">
        <v>134</v>
      </c>
    </row>
    <row r="129" s="237" customFormat="true" ht="12.8" hidden="false" customHeight="false" outlineLevel="0" collapsed="false">
      <c r="B129" s="238"/>
      <c r="C129" s="239"/>
      <c r="D129" s="223" t="s">
        <v>150</v>
      </c>
      <c r="E129" s="240"/>
      <c r="F129" s="241" t="s">
        <v>201</v>
      </c>
      <c r="G129" s="239"/>
      <c r="H129" s="242" t="n">
        <v>3373.968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150</v>
      </c>
      <c r="AU129" s="248" t="s">
        <v>83</v>
      </c>
      <c r="AV129" s="237" t="s">
        <v>83</v>
      </c>
      <c r="AW129" s="237" t="s">
        <v>37</v>
      </c>
      <c r="AX129" s="237" t="s">
        <v>74</v>
      </c>
      <c r="AY129" s="248" t="s">
        <v>134</v>
      </c>
    </row>
    <row r="130" s="249" customFormat="true" ht="12.8" hidden="false" customHeight="false" outlineLevel="0" collapsed="false">
      <c r="B130" s="250"/>
      <c r="C130" s="251"/>
      <c r="D130" s="223" t="s">
        <v>150</v>
      </c>
      <c r="E130" s="252"/>
      <c r="F130" s="253" t="s">
        <v>156</v>
      </c>
      <c r="G130" s="251"/>
      <c r="H130" s="254" t="n">
        <v>9427.176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150</v>
      </c>
      <c r="AU130" s="260" t="s">
        <v>83</v>
      </c>
      <c r="AV130" s="249" t="s">
        <v>141</v>
      </c>
      <c r="AW130" s="249" t="s">
        <v>37</v>
      </c>
      <c r="AX130" s="249" t="s">
        <v>18</v>
      </c>
      <c r="AY130" s="260" t="s">
        <v>134</v>
      </c>
    </row>
    <row r="131" s="24" customFormat="true" ht="16.5" hidden="false" customHeight="true" outlineLevel="0" collapsed="false">
      <c r="B131" s="25"/>
      <c r="C131" s="211" t="s">
        <v>202</v>
      </c>
      <c r="D131" s="211" t="s">
        <v>137</v>
      </c>
      <c r="E131" s="212" t="s">
        <v>203</v>
      </c>
      <c r="F131" s="213" t="s">
        <v>204</v>
      </c>
      <c r="G131" s="214" t="s">
        <v>140</v>
      </c>
      <c r="H131" s="215" t="n">
        <v>2.356</v>
      </c>
      <c r="I131" s="216"/>
      <c r="J131" s="217" t="n">
        <f aca="false">ROUND(I131*H131,2)</f>
        <v>0</v>
      </c>
      <c r="K131" s="213" t="s">
        <v>147</v>
      </c>
      <c r="L131" s="30"/>
      <c r="M131" s="218"/>
      <c r="N131" s="219" t="s">
        <v>45</v>
      </c>
      <c r="O131" s="62"/>
      <c r="P131" s="220" t="n">
        <f aca="false">O131*H131</f>
        <v>0</v>
      </c>
      <c r="Q131" s="220" t="n">
        <v>0</v>
      </c>
      <c r="R131" s="220" t="n">
        <f aca="false">Q131*H131</f>
        <v>0</v>
      </c>
      <c r="S131" s="220" t="n">
        <v>0</v>
      </c>
      <c r="T131" s="221" t="n">
        <f aca="false">S131*H131</f>
        <v>0</v>
      </c>
      <c r="AR131" s="3" t="s">
        <v>141</v>
      </c>
      <c r="AT131" s="3" t="s">
        <v>137</v>
      </c>
      <c r="AU131" s="3" t="s">
        <v>83</v>
      </c>
      <c r="AY131" s="3" t="s">
        <v>134</v>
      </c>
      <c r="BE131" s="222" t="n">
        <f aca="false">IF(N131="základní",J131,0)</f>
        <v>0</v>
      </c>
      <c r="BF131" s="222" t="n">
        <f aca="false">IF(N131="snížená",J131,0)</f>
        <v>0</v>
      </c>
      <c r="BG131" s="222" t="n">
        <f aca="false">IF(N131="zákl. přenesená",J131,0)</f>
        <v>0</v>
      </c>
      <c r="BH131" s="222" t="n">
        <f aca="false">IF(N131="sníž. přenesená",J131,0)</f>
        <v>0</v>
      </c>
      <c r="BI131" s="222" t="n">
        <f aca="false">IF(N131="nulová",J131,0)</f>
        <v>0</v>
      </c>
      <c r="BJ131" s="3" t="s">
        <v>18</v>
      </c>
      <c r="BK131" s="222" t="n">
        <f aca="false">ROUND(I131*H131,2)</f>
        <v>0</v>
      </c>
      <c r="BL131" s="3" t="s">
        <v>141</v>
      </c>
      <c r="BM131" s="3" t="s">
        <v>205</v>
      </c>
    </row>
    <row r="132" s="226" customFormat="true" ht="12.8" hidden="false" customHeight="false" outlineLevel="0" collapsed="false">
      <c r="B132" s="227"/>
      <c r="C132" s="228"/>
      <c r="D132" s="223" t="s">
        <v>150</v>
      </c>
      <c r="E132" s="229"/>
      <c r="F132" s="230" t="s">
        <v>151</v>
      </c>
      <c r="G132" s="228"/>
      <c r="H132" s="229"/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150</v>
      </c>
      <c r="AU132" s="236" t="s">
        <v>83</v>
      </c>
      <c r="AV132" s="226" t="s">
        <v>18</v>
      </c>
      <c r="AW132" s="226" t="s">
        <v>37</v>
      </c>
      <c r="AX132" s="226" t="s">
        <v>74</v>
      </c>
      <c r="AY132" s="236" t="s">
        <v>134</v>
      </c>
    </row>
    <row r="133" s="237" customFormat="true" ht="12.8" hidden="false" customHeight="false" outlineLevel="0" collapsed="false">
      <c r="B133" s="238"/>
      <c r="C133" s="239"/>
      <c r="D133" s="223" t="s">
        <v>150</v>
      </c>
      <c r="E133" s="240"/>
      <c r="F133" s="241" t="s">
        <v>206</v>
      </c>
      <c r="G133" s="239"/>
      <c r="H133" s="242" t="n">
        <v>1.513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150</v>
      </c>
      <c r="AU133" s="248" t="s">
        <v>83</v>
      </c>
      <c r="AV133" s="237" t="s">
        <v>83</v>
      </c>
      <c r="AW133" s="237" t="s">
        <v>37</v>
      </c>
      <c r="AX133" s="237" t="s">
        <v>74</v>
      </c>
      <c r="AY133" s="248" t="s">
        <v>134</v>
      </c>
    </row>
    <row r="134" s="237" customFormat="true" ht="12.8" hidden="false" customHeight="false" outlineLevel="0" collapsed="false">
      <c r="B134" s="238"/>
      <c r="C134" s="239"/>
      <c r="D134" s="223" t="s">
        <v>150</v>
      </c>
      <c r="E134" s="240"/>
      <c r="F134" s="241" t="s">
        <v>207</v>
      </c>
      <c r="G134" s="239"/>
      <c r="H134" s="242" t="n">
        <v>0.843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AT134" s="248" t="s">
        <v>150</v>
      </c>
      <c r="AU134" s="248" t="s">
        <v>83</v>
      </c>
      <c r="AV134" s="237" t="s">
        <v>83</v>
      </c>
      <c r="AW134" s="237" t="s">
        <v>37</v>
      </c>
      <c r="AX134" s="237" t="s">
        <v>74</v>
      </c>
      <c r="AY134" s="248" t="s">
        <v>134</v>
      </c>
    </row>
    <row r="135" s="249" customFormat="true" ht="12.8" hidden="false" customHeight="false" outlineLevel="0" collapsed="false">
      <c r="B135" s="250"/>
      <c r="C135" s="251"/>
      <c r="D135" s="223" t="s">
        <v>150</v>
      </c>
      <c r="E135" s="252"/>
      <c r="F135" s="253" t="s">
        <v>156</v>
      </c>
      <c r="G135" s="251"/>
      <c r="H135" s="254" t="n">
        <v>2.356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150</v>
      </c>
      <c r="AU135" s="260" t="s">
        <v>83</v>
      </c>
      <c r="AV135" s="249" t="s">
        <v>141</v>
      </c>
      <c r="AW135" s="249" t="s">
        <v>37</v>
      </c>
      <c r="AX135" s="249" t="s">
        <v>18</v>
      </c>
      <c r="AY135" s="260" t="s">
        <v>134</v>
      </c>
    </row>
    <row r="136" s="24" customFormat="true" ht="16.5" hidden="false" customHeight="true" outlineLevel="0" collapsed="false">
      <c r="B136" s="25"/>
      <c r="C136" s="211" t="s">
        <v>25</v>
      </c>
      <c r="D136" s="211" t="s">
        <v>137</v>
      </c>
      <c r="E136" s="212" t="s">
        <v>208</v>
      </c>
      <c r="F136" s="213" t="s">
        <v>209</v>
      </c>
      <c r="G136" s="214" t="s">
        <v>160</v>
      </c>
      <c r="H136" s="215" t="n">
        <v>2278.279</v>
      </c>
      <c r="I136" s="216"/>
      <c r="J136" s="217" t="n">
        <f aca="false">ROUND(I136*H136,2)</f>
        <v>0</v>
      </c>
      <c r="K136" s="213" t="s">
        <v>147</v>
      </c>
      <c r="L136" s="30"/>
      <c r="M136" s="218"/>
      <c r="N136" s="219" t="s">
        <v>45</v>
      </c>
      <c r="O136" s="62"/>
      <c r="P136" s="220" t="n">
        <f aca="false">O136*H136</f>
        <v>0</v>
      </c>
      <c r="Q136" s="220" t="n">
        <v>0</v>
      </c>
      <c r="R136" s="220" t="n">
        <f aca="false">Q136*H136</f>
        <v>0</v>
      </c>
      <c r="S136" s="220" t="n">
        <v>0</v>
      </c>
      <c r="T136" s="221" t="n">
        <f aca="false">S136*H136</f>
        <v>0</v>
      </c>
      <c r="AR136" s="3" t="s">
        <v>141</v>
      </c>
      <c r="AT136" s="3" t="s">
        <v>137</v>
      </c>
      <c r="AU136" s="3" t="s">
        <v>83</v>
      </c>
      <c r="AY136" s="3" t="s">
        <v>134</v>
      </c>
      <c r="BE136" s="222" t="n">
        <f aca="false">IF(N136="základní",J136,0)</f>
        <v>0</v>
      </c>
      <c r="BF136" s="222" t="n">
        <f aca="false">IF(N136="snížená",J136,0)</f>
        <v>0</v>
      </c>
      <c r="BG136" s="222" t="n">
        <f aca="false">IF(N136="zákl. přenesená",J136,0)</f>
        <v>0</v>
      </c>
      <c r="BH136" s="222" t="n">
        <f aca="false">IF(N136="sníž. přenesená",J136,0)</f>
        <v>0</v>
      </c>
      <c r="BI136" s="222" t="n">
        <f aca="false">IF(N136="nulová",J136,0)</f>
        <v>0</v>
      </c>
      <c r="BJ136" s="3" t="s">
        <v>18</v>
      </c>
      <c r="BK136" s="222" t="n">
        <f aca="false">ROUND(I136*H136,2)</f>
        <v>0</v>
      </c>
      <c r="BL136" s="3" t="s">
        <v>141</v>
      </c>
      <c r="BM136" s="3" t="s">
        <v>210</v>
      </c>
    </row>
    <row r="137" s="237" customFormat="true" ht="12.8" hidden="false" customHeight="false" outlineLevel="0" collapsed="false">
      <c r="B137" s="238"/>
      <c r="C137" s="239"/>
      <c r="D137" s="223" t="s">
        <v>150</v>
      </c>
      <c r="E137" s="240"/>
      <c r="F137" s="241" t="s">
        <v>211</v>
      </c>
      <c r="G137" s="239"/>
      <c r="H137" s="242" t="n">
        <v>2169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150</v>
      </c>
      <c r="AU137" s="248" t="s">
        <v>83</v>
      </c>
      <c r="AV137" s="237" t="s">
        <v>83</v>
      </c>
      <c r="AW137" s="237" t="s">
        <v>37</v>
      </c>
      <c r="AX137" s="237" t="s">
        <v>74</v>
      </c>
      <c r="AY137" s="248" t="s">
        <v>134</v>
      </c>
    </row>
    <row r="138" s="237" customFormat="true" ht="12.8" hidden="false" customHeight="false" outlineLevel="0" collapsed="false">
      <c r="B138" s="238"/>
      <c r="C138" s="239"/>
      <c r="D138" s="223" t="s">
        <v>150</v>
      </c>
      <c r="E138" s="240"/>
      <c r="F138" s="241" t="s">
        <v>212</v>
      </c>
      <c r="G138" s="239"/>
      <c r="H138" s="242" t="n">
        <v>109.279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AT138" s="248" t="s">
        <v>150</v>
      </c>
      <c r="AU138" s="248" t="s">
        <v>83</v>
      </c>
      <c r="AV138" s="237" t="s">
        <v>83</v>
      </c>
      <c r="AW138" s="237" t="s">
        <v>37</v>
      </c>
      <c r="AX138" s="237" t="s">
        <v>74</v>
      </c>
      <c r="AY138" s="248" t="s">
        <v>134</v>
      </c>
    </row>
    <row r="139" s="249" customFormat="true" ht="12.8" hidden="false" customHeight="false" outlineLevel="0" collapsed="false">
      <c r="B139" s="250"/>
      <c r="C139" s="251"/>
      <c r="D139" s="223" t="s">
        <v>150</v>
      </c>
      <c r="E139" s="252"/>
      <c r="F139" s="253" t="s">
        <v>156</v>
      </c>
      <c r="G139" s="251"/>
      <c r="H139" s="254" t="n">
        <v>2278.279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150</v>
      </c>
      <c r="AU139" s="260" t="s">
        <v>83</v>
      </c>
      <c r="AV139" s="249" t="s">
        <v>141</v>
      </c>
      <c r="AW139" s="249" t="s">
        <v>37</v>
      </c>
      <c r="AX139" s="249" t="s">
        <v>18</v>
      </c>
      <c r="AY139" s="260" t="s">
        <v>134</v>
      </c>
    </row>
    <row r="140" s="24" customFormat="true" ht="16.5" hidden="false" customHeight="true" outlineLevel="0" collapsed="false">
      <c r="B140" s="25"/>
      <c r="C140" s="261" t="s">
        <v>213</v>
      </c>
      <c r="D140" s="261" t="s">
        <v>164</v>
      </c>
      <c r="E140" s="262" t="s">
        <v>214</v>
      </c>
      <c r="F140" s="263" t="s">
        <v>215</v>
      </c>
      <c r="G140" s="264" t="s">
        <v>167</v>
      </c>
      <c r="H140" s="265" t="n">
        <v>6065.684</v>
      </c>
      <c r="I140" s="266"/>
      <c r="J140" s="267" t="n">
        <f aca="false">ROUND(I140*H140,2)</f>
        <v>0</v>
      </c>
      <c r="K140" s="263" t="s">
        <v>147</v>
      </c>
      <c r="L140" s="268"/>
      <c r="M140" s="269"/>
      <c r="N140" s="270" t="s">
        <v>45</v>
      </c>
      <c r="O140" s="62"/>
      <c r="P140" s="220" t="n">
        <f aca="false">O140*H140</f>
        <v>0</v>
      </c>
      <c r="Q140" s="220" t="n">
        <v>1</v>
      </c>
      <c r="R140" s="220" t="n">
        <f aca="false">Q140*H140</f>
        <v>6065.684</v>
      </c>
      <c r="S140" s="220" t="n">
        <v>0</v>
      </c>
      <c r="T140" s="221" t="n">
        <f aca="false">S140*H140</f>
        <v>0</v>
      </c>
      <c r="AR140" s="3" t="s">
        <v>168</v>
      </c>
      <c r="AT140" s="3" t="s">
        <v>164</v>
      </c>
      <c r="AU140" s="3" t="s">
        <v>83</v>
      </c>
      <c r="AY140" s="3" t="s">
        <v>134</v>
      </c>
      <c r="BE140" s="222" t="n">
        <f aca="false">IF(N140="základní",J140,0)</f>
        <v>0</v>
      </c>
      <c r="BF140" s="222" t="n">
        <f aca="false">IF(N140="snížená",J140,0)</f>
        <v>0</v>
      </c>
      <c r="BG140" s="222" t="n">
        <f aca="false">IF(N140="zákl. přenesená",J140,0)</f>
        <v>0</v>
      </c>
      <c r="BH140" s="222" t="n">
        <f aca="false">IF(N140="sníž. přenesená",J140,0)</f>
        <v>0</v>
      </c>
      <c r="BI140" s="222" t="n">
        <f aca="false">IF(N140="nulová",J140,0)</f>
        <v>0</v>
      </c>
      <c r="BJ140" s="3" t="s">
        <v>18</v>
      </c>
      <c r="BK140" s="222" t="n">
        <f aca="false">ROUND(I140*H140,2)</f>
        <v>0</v>
      </c>
      <c r="BL140" s="3" t="s">
        <v>141</v>
      </c>
      <c r="BM140" s="3" t="s">
        <v>216</v>
      </c>
    </row>
    <row r="141" s="237" customFormat="true" ht="12.8" hidden="false" customHeight="false" outlineLevel="0" collapsed="false">
      <c r="B141" s="238"/>
      <c r="C141" s="239"/>
      <c r="D141" s="223" t="s">
        <v>150</v>
      </c>
      <c r="E141" s="240"/>
      <c r="F141" s="241" t="s">
        <v>217</v>
      </c>
      <c r="G141" s="239"/>
      <c r="H141" s="242" t="n">
        <v>1850.868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150</v>
      </c>
      <c r="AU141" s="248" t="s">
        <v>83</v>
      </c>
      <c r="AV141" s="237" t="s">
        <v>83</v>
      </c>
      <c r="AW141" s="237" t="s">
        <v>37</v>
      </c>
      <c r="AX141" s="237" t="s">
        <v>74</v>
      </c>
      <c r="AY141" s="248" t="s">
        <v>134</v>
      </c>
    </row>
    <row r="142" s="237" customFormat="true" ht="12.8" hidden="false" customHeight="false" outlineLevel="0" collapsed="false">
      <c r="B142" s="238"/>
      <c r="C142" s="239"/>
      <c r="D142" s="223" t="s">
        <v>150</v>
      </c>
      <c r="E142" s="240"/>
      <c r="F142" s="241" t="s">
        <v>218</v>
      </c>
      <c r="G142" s="239"/>
      <c r="H142" s="242" t="n">
        <v>4214.816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150</v>
      </c>
      <c r="AU142" s="248" t="s">
        <v>83</v>
      </c>
      <c r="AV142" s="237" t="s">
        <v>83</v>
      </c>
      <c r="AW142" s="237" t="s">
        <v>37</v>
      </c>
      <c r="AX142" s="237" t="s">
        <v>74</v>
      </c>
      <c r="AY142" s="248" t="s">
        <v>134</v>
      </c>
    </row>
    <row r="143" s="249" customFormat="true" ht="12.8" hidden="false" customHeight="false" outlineLevel="0" collapsed="false">
      <c r="B143" s="250"/>
      <c r="C143" s="251"/>
      <c r="D143" s="223" t="s">
        <v>150</v>
      </c>
      <c r="E143" s="252"/>
      <c r="F143" s="253" t="s">
        <v>156</v>
      </c>
      <c r="G143" s="251"/>
      <c r="H143" s="254" t="n">
        <v>6065.684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AT143" s="260" t="s">
        <v>150</v>
      </c>
      <c r="AU143" s="260" t="s">
        <v>83</v>
      </c>
      <c r="AV143" s="249" t="s">
        <v>141</v>
      </c>
      <c r="AW143" s="249" t="s">
        <v>37</v>
      </c>
      <c r="AX143" s="249" t="s">
        <v>18</v>
      </c>
      <c r="AY143" s="260" t="s">
        <v>134</v>
      </c>
    </row>
    <row r="144" s="24" customFormat="true" ht="16.5" hidden="false" customHeight="true" outlineLevel="0" collapsed="false">
      <c r="B144" s="25"/>
      <c r="C144" s="211" t="s">
        <v>219</v>
      </c>
      <c r="D144" s="211" t="s">
        <v>137</v>
      </c>
      <c r="E144" s="212" t="s">
        <v>220</v>
      </c>
      <c r="F144" s="213" t="s">
        <v>221</v>
      </c>
      <c r="G144" s="214" t="s">
        <v>140</v>
      </c>
      <c r="H144" s="215" t="n">
        <v>3.202</v>
      </c>
      <c r="I144" s="216"/>
      <c r="J144" s="217" t="n">
        <f aca="false">ROUND(I144*H144,2)</f>
        <v>0</v>
      </c>
      <c r="K144" s="213" t="s">
        <v>147</v>
      </c>
      <c r="L144" s="30"/>
      <c r="M144" s="218"/>
      <c r="N144" s="219" t="s">
        <v>45</v>
      </c>
      <c r="O144" s="62"/>
      <c r="P144" s="220" t="n">
        <f aca="false">O144*H144</f>
        <v>0</v>
      </c>
      <c r="Q144" s="220" t="n">
        <v>0</v>
      </c>
      <c r="R144" s="220" t="n">
        <f aca="false">Q144*H144</f>
        <v>0</v>
      </c>
      <c r="S144" s="220" t="n">
        <v>0</v>
      </c>
      <c r="T144" s="221" t="n">
        <f aca="false">S144*H144</f>
        <v>0</v>
      </c>
      <c r="AR144" s="3" t="s">
        <v>141</v>
      </c>
      <c r="AT144" s="3" t="s">
        <v>137</v>
      </c>
      <c r="AU144" s="3" t="s">
        <v>83</v>
      </c>
      <c r="AY144" s="3" t="s">
        <v>134</v>
      </c>
      <c r="BE144" s="222" t="n">
        <f aca="false">IF(N144="základní",J144,0)</f>
        <v>0</v>
      </c>
      <c r="BF144" s="222" t="n">
        <f aca="false">IF(N144="snížená",J144,0)</f>
        <v>0</v>
      </c>
      <c r="BG144" s="222" t="n">
        <f aca="false">IF(N144="zákl. přenesená",J144,0)</f>
        <v>0</v>
      </c>
      <c r="BH144" s="222" t="n">
        <f aca="false">IF(N144="sníž. přenesená",J144,0)</f>
        <v>0</v>
      </c>
      <c r="BI144" s="222" t="n">
        <f aca="false">IF(N144="nulová",J144,0)</f>
        <v>0</v>
      </c>
      <c r="BJ144" s="3" t="s">
        <v>18</v>
      </c>
      <c r="BK144" s="222" t="n">
        <f aca="false">ROUND(I144*H144,2)</f>
        <v>0</v>
      </c>
      <c r="BL144" s="3" t="s">
        <v>141</v>
      </c>
      <c r="BM144" s="3" t="s">
        <v>222</v>
      </c>
    </row>
    <row r="145" s="24" customFormat="true" ht="12.8" hidden="false" customHeight="false" outlineLevel="0" collapsed="false">
      <c r="B145" s="25"/>
      <c r="C145" s="26"/>
      <c r="D145" s="223" t="s">
        <v>143</v>
      </c>
      <c r="E145" s="26"/>
      <c r="F145" s="224" t="s">
        <v>149</v>
      </c>
      <c r="G145" s="26"/>
      <c r="H145" s="26"/>
      <c r="I145" s="128"/>
      <c r="J145" s="26"/>
      <c r="K145" s="26"/>
      <c r="L145" s="30"/>
      <c r="M145" s="225"/>
      <c r="N145" s="62"/>
      <c r="O145" s="62"/>
      <c r="P145" s="62"/>
      <c r="Q145" s="62"/>
      <c r="R145" s="62"/>
      <c r="S145" s="62"/>
      <c r="T145" s="63"/>
      <c r="AT145" s="3" t="s">
        <v>143</v>
      </c>
      <c r="AU145" s="3" t="s">
        <v>83</v>
      </c>
    </row>
    <row r="146" s="226" customFormat="true" ht="12.8" hidden="false" customHeight="false" outlineLevel="0" collapsed="false">
      <c r="B146" s="227"/>
      <c r="C146" s="228"/>
      <c r="D146" s="223" t="s">
        <v>150</v>
      </c>
      <c r="E146" s="229"/>
      <c r="F146" s="230" t="s">
        <v>151</v>
      </c>
      <c r="G146" s="228"/>
      <c r="H146" s="229"/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150</v>
      </c>
      <c r="AU146" s="236" t="s">
        <v>83</v>
      </c>
      <c r="AV146" s="226" t="s">
        <v>18</v>
      </c>
      <c r="AW146" s="226" t="s">
        <v>37</v>
      </c>
      <c r="AX146" s="226" t="s">
        <v>74</v>
      </c>
      <c r="AY146" s="236" t="s">
        <v>134</v>
      </c>
    </row>
    <row r="147" s="237" customFormat="true" ht="12.8" hidden="false" customHeight="false" outlineLevel="0" collapsed="false">
      <c r="B147" s="238"/>
      <c r="C147" s="239"/>
      <c r="D147" s="223" t="s">
        <v>150</v>
      </c>
      <c r="E147" s="240"/>
      <c r="F147" s="241" t="s">
        <v>223</v>
      </c>
      <c r="G147" s="239"/>
      <c r="H147" s="242" t="n">
        <v>0.148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150</v>
      </c>
      <c r="AU147" s="248" t="s">
        <v>83</v>
      </c>
      <c r="AV147" s="237" t="s">
        <v>83</v>
      </c>
      <c r="AW147" s="237" t="s">
        <v>37</v>
      </c>
      <c r="AX147" s="237" t="s">
        <v>74</v>
      </c>
      <c r="AY147" s="248" t="s">
        <v>134</v>
      </c>
    </row>
    <row r="148" s="237" customFormat="true" ht="12.8" hidden="false" customHeight="false" outlineLevel="0" collapsed="false">
      <c r="B148" s="238"/>
      <c r="C148" s="239"/>
      <c r="D148" s="223" t="s">
        <v>150</v>
      </c>
      <c r="E148" s="240"/>
      <c r="F148" s="241" t="s">
        <v>224</v>
      </c>
      <c r="G148" s="239"/>
      <c r="H148" s="242" t="n">
        <v>1.621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AT148" s="248" t="s">
        <v>150</v>
      </c>
      <c r="AU148" s="248" t="s">
        <v>83</v>
      </c>
      <c r="AV148" s="237" t="s">
        <v>83</v>
      </c>
      <c r="AW148" s="237" t="s">
        <v>37</v>
      </c>
      <c r="AX148" s="237" t="s">
        <v>74</v>
      </c>
      <c r="AY148" s="248" t="s">
        <v>134</v>
      </c>
    </row>
    <row r="149" s="237" customFormat="true" ht="12.8" hidden="false" customHeight="false" outlineLevel="0" collapsed="false">
      <c r="B149" s="238"/>
      <c r="C149" s="239"/>
      <c r="D149" s="223" t="s">
        <v>150</v>
      </c>
      <c r="E149" s="240"/>
      <c r="F149" s="241" t="s">
        <v>225</v>
      </c>
      <c r="G149" s="239"/>
      <c r="H149" s="242" t="n">
        <v>1.044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150</v>
      </c>
      <c r="AU149" s="248" t="s">
        <v>83</v>
      </c>
      <c r="AV149" s="237" t="s">
        <v>83</v>
      </c>
      <c r="AW149" s="237" t="s">
        <v>37</v>
      </c>
      <c r="AX149" s="237" t="s">
        <v>74</v>
      </c>
      <c r="AY149" s="248" t="s">
        <v>134</v>
      </c>
    </row>
    <row r="150" s="271" customFormat="true" ht="12.8" hidden="false" customHeight="false" outlineLevel="0" collapsed="false">
      <c r="B150" s="272"/>
      <c r="C150" s="273"/>
      <c r="D150" s="223" t="s">
        <v>150</v>
      </c>
      <c r="E150" s="274"/>
      <c r="F150" s="275" t="s">
        <v>182</v>
      </c>
      <c r="G150" s="273"/>
      <c r="H150" s="276" t="n">
        <v>2.813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AT150" s="282" t="s">
        <v>150</v>
      </c>
      <c r="AU150" s="282" t="s">
        <v>83</v>
      </c>
      <c r="AV150" s="271" t="s">
        <v>157</v>
      </c>
      <c r="AW150" s="271" t="s">
        <v>37</v>
      </c>
      <c r="AX150" s="271" t="s">
        <v>74</v>
      </c>
      <c r="AY150" s="282" t="s">
        <v>134</v>
      </c>
    </row>
    <row r="151" s="226" customFormat="true" ht="12.8" hidden="false" customHeight="false" outlineLevel="0" collapsed="false">
      <c r="B151" s="227"/>
      <c r="C151" s="228"/>
      <c r="D151" s="223" t="s">
        <v>150</v>
      </c>
      <c r="E151" s="229"/>
      <c r="F151" s="230" t="s">
        <v>226</v>
      </c>
      <c r="G151" s="228"/>
      <c r="H151" s="229"/>
      <c r="I151" s="231"/>
      <c r="J151" s="228"/>
      <c r="K151" s="228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150</v>
      </c>
      <c r="AU151" s="236" t="s">
        <v>83</v>
      </c>
      <c r="AV151" s="226" t="s">
        <v>18</v>
      </c>
      <c r="AW151" s="226" t="s">
        <v>37</v>
      </c>
      <c r="AX151" s="226" t="s">
        <v>74</v>
      </c>
      <c r="AY151" s="236" t="s">
        <v>134</v>
      </c>
    </row>
    <row r="152" s="237" customFormat="true" ht="12.8" hidden="false" customHeight="false" outlineLevel="0" collapsed="false">
      <c r="B152" s="238"/>
      <c r="C152" s="239"/>
      <c r="D152" s="223" t="s">
        <v>150</v>
      </c>
      <c r="E152" s="240"/>
      <c r="F152" s="241" t="s">
        <v>155</v>
      </c>
      <c r="G152" s="239"/>
      <c r="H152" s="242" t="n">
        <v>0.389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AT152" s="248" t="s">
        <v>150</v>
      </c>
      <c r="AU152" s="248" t="s">
        <v>83</v>
      </c>
      <c r="AV152" s="237" t="s">
        <v>83</v>
      </c>
      <c r="AW152" s="237" t="s">
        <v>37</v>
      </c>
      <c r="AX152" s="237" t="s">
        <v>74</v>
      </c>
      <c r="AY152" s="248" t="s">
        <v>134</v>
      </c>
    </row>
    <row r="153" s="271" customFormat="true" ht="12.8" hidden="false" customHeight="false" outlineLevel="0" collapsed="false">
      <c r="B153" s="272"/>
      <c r="C153" s="273"/>
      <c r="D153" s="223" t="s">
        <v>150</v>
      </c>
      <c r="E153" s="274"/>
      <c r="F153" s="275" t="s">
        <v>182</v>
      </c>
      <c r="G153" s="273"/>
      <c r="H153" s="276" t="n">
        <v>0.389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AT153" s="282" t="s">
        <v>150</v>
      </c>
      <c r="AU153" s="282" t="s">
        <v>83</v>
      </c>
      <c r="AV153" s="271" t="s">
        <v>157</v>
      </c>
      <c r="AW153" s="271" t="s">
        <v>37</v>
      </c>
      <c r="AX153" s="271" t="s">
        <v>74</v>
      </c>
      <c r="AY153" s="282" t="s">
        <v>134</v>
      </c>
    </row>
    <row r="154" s="249" customFormat="true" ht="12.8" hidden="false" customHeight="false" outlineLevel="0" collapsed="false">
      <c r="B154" s="250"/>
      <c r="C154" s="251"/>
      <c r="D154" s="223" t="s">
        <v>150</v>
      </c>
      <c r="E154" s="252"/>
      <c r="F154" s="253" t="s">
        <v>156</v>
      </c>
      <c r="G154" s="251"/>
      <c r="H154" s="254" t="n">
        <v>3.202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AT154" s="260" t="s">
        <v>150</v>
      </c>
      <c r="AU154" s="260" t="s">
        <v>83</v>
      </c>
      <c r="AV154" s="249" t="s">
        <v>141</v>
      </c>
      <c r="AW154" s="249" t="s">
        <v>37</v>
      </c>
      <c r="AX154" s="249" t="s">
        <v>18</v>
      </c>
      <c r="AY154" s="260" t="s">
        <v>134</v>
      </c>
    </row>
    <row r="155" s="24" customFormat="true" ht="16.5" hidden="false" customHeight="true" outlineLevel="0" collapsed="false">
      <c r="B155" s="25"/>
      <c r="C155" s="211" t="s">
        <v>227</v>
      </c>
      <c r="D155" s="211" t="s">
        <v>137</v>
      </c>
      <c r="E155" s="212" t="s">
        <v>228</v>
      </c>
      <c r="F155" s="213" t="s">
        <v>229</v>
      </c>
      <c r="G155" s="214" t="s">
        <v>140</v>
      </c>
      <c r="H155" s="215" t="n">
        <v>0.051</v>
      </c>
      <c r="I155" s="216"/>
      <c r="J155" s="217" t="n">
        <f aca="false">ROUND(I155*H155,2)</f>
        <v>0</v>
      </c>
      <c r="K155" s="213" t="s">
        <v>147</v>
      </c>
      <c r="L155" s="30"/>
      <c r="M155" s="218"/>
      <c r="N155" s="219" t="s">
        <v>45</v>
      </c>
      <c r="O155" s="62"/>
      <c r="P155" s="220" t="n">
        <f aca="false">O155*H155</f>
        <v>0</v>
      </c>
      <c r="Q155" s="220" t="n">
        <v>0</v>
      </c>
      <c r="R155" s="220" t="n">
        <f aca="false">Q155*H155</f>
        <v>0</v>
      </c>
      <c r="S155" s="220" t="n">
        <v>0</v>
      </c>
      <c r="T155" s="221" t="n">
        <f aca="false">S155*H155</f>
        <v>0</v>
      </c>
      <c r="AR155" s="3" t="s">
        <v>141</v>
      </c>
      <c r="AT155" s="3" t="s">
        <v>137</v>
      </c>
      <c r="AU155" s="3" t="s">
        <v>83</v>
      </c>
      <c r="AY155" s="3" t="s">
        <v>134</v>
      </c>
      <c r="BE155" s="222" t="n">
        <f aca="false">IF(N155="základní",J155,0)</f>
        <v>0</v>
      </c>
      <c r="BF155" s="222" t="n">
        <f aca="false">IF(N155="snížená",J155,0)</f>
        <v>0</v>
      </c>
      <c r="BG155" s="222" t="n">
        <f aca="false">IF(N155="zákl. přenesená",J155,0)</f>
        <v>0</v>
      </c>
      <c r="BH155" s="222" t="n">
        <f aca="false">IF(N155="sníž. přenesená",J155,0)</f>
        <v>0</v>
      </c>
      <c r="BI155" s="222" t="n">
        <f aca="false">IF(N155="nulová",J155,0)</f>
        <v>0</v>
      </c>
      <c r="BJ155" s="3" t="s">
        <v>18</v>
      </c>
      <c r="BK155" s="222" t="n">
        <f aca="false">ROUND(I155*H155,2)</f>
        <v>0</v>
      </c>
      <c r="BL155" s="3" t="s">
        <v>141</v>
      </c>
      <c r="BM155" s="3" t="s">
        <v>230</v>
      </c>
    </row>
    <row r="156" s="226" customFormat="true" ht="12.8" hidden="false" customHeight="false" outlineLevel="0" collapsed="false">
      <c r="B156" s="227"/>
      <c r="C156" s="228"/>
      <c r="D156" s="223" t="s">
        <v>150</v>
      </c>
      <c r="E156" s="229"/>
      <c r="F156" s="230" t="s">
        <v>151</v>
      </c>
      <c r="G156" s="228"/>
      <c r="H156" s="229"/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150</v>
      </c>
      <c r="AU156" s="236" t="s">
        <v>83</v>
      </c>
      <c r="AV156" s="226" t="s">
        <v>18</v>
      </c>
      <c r="AW156" s="226" t="s">
        <v>37</v>
      </c>
      <c r="AX156" s="226" t="s">
        <v>74</v>
      </c>
      <c r="AY156" s="236" t="s">
        <v>134</v>
      </c>
    </row>
    <row r="157" s="237" customFormat="true" ht="12.8" hidden="false" customHeight="false" outlineLevel="0" collapsed="false">
      <c r="B157" s="238"/>
      <c r="C157" s="239"/>
      <c r="D157" s="223" t="s">
        <v>150</v>
      </c>
      <c r="E157" s="240"/>
      <c r="F157" s="241" t="s">
        <v>231</v>
      </c>
      <c r="G157" s="239"/>
      <c r="H157" s="242" t="n">
        <v>0.042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150</v>
      </c>
      <c r="AU157" s="248" t="s">
        <v>83</v>
      </c>
      <c r="AV157" s="237" t="s">
        <v>83</v>
      </c>
      <c r="AW157" s="237" t="s">
        <v>37</v>
      </c>
      <c r="AX157" s="237" t="s">
        <v>74</v>
      </c>
      <c r="AY157" s="248" t="s">
        <v>134</v>
      </c>
    </row>
    <row r="158" s="237" customFormat="true" ht="12.8" hidden="false" customHeight="false" outlineLevel="0" collapsed="false">
      <c r="B158" s="238"/>
      <c r="C158" s="239"/>
      <c r="D158" s="223" t="s">
        <v>150</v>
      </c>
      <c r="E158" s="240"/>
      <c r="F158" s="241" t="s">
        <v>232</v>
      </c>
      <c r="G158" s="239"/>
      <c r="H158" s="242" t="n">
        <v>0.009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150</v>
      </c>
      <c r="AU158" s="248" t="s">
        <v>83</v>
      </c>
      <c r="AV158" s="237" t="s">
        <v>83</v>
      </c>
      <c r="AW158" s="237" t="s">
        <v>37</v>
      </c>
      <c r="AX158" s="237" t="s">
        <v>74</v>
      </c>
      <c r="AY158" s="248" t="s">
        <v>134</v>
      </c>
    </row>
    <row r="159" s="249" customFormat="true" ht="12.8" hidden="false" customHeight="false" outlineLevel="0" collapsed="false">
      <c r="B159" s="250"/>
      <c r="C159" s="251"/>
      <c r="D159" s="223" t="s">
        <v>150</v>
      </c>
      <c r="E159" s="252"/>
      <c r="F159" s="253" t="s">
        <v>156</v>
      </c>
      <c r="G159" s="251"/>
      <c r="H159" s="254" t="n">
        <v>0.051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150</v>
      </c>
      <c r="AU159" s="260" t="s">
        <v>83</v>
      </c>
      <c r="AV159" s="249" t="s">
        <v>141</v>
      </c>
      <c r="AW159" s="249" t="s">
        <v>37</v>
      </c>
      <c r="AX159" s="249" t="s">
        <v>18</v>
      </c>
      <c r="AY159" s="260" t="s">
        <v>134</v>
      </c>
    </row>
    <row r="160" s="24" customFormat="true" ht="16.5" hidden="false" customHeight="true" outlineLevel="0" collapsed="false">
      <c r="B160" s="25"/>
      <c r="C160" s="261" t="s">
        <v>233</v>
      </c>
      <c r="D160" s="261" t="s">
        <v>164</v>
      </c>
      <c r="E160" s="262" t="s">
        <v>234</v>
      </c>
      <c r="F160" s="263" t="s">
        <v>235</v>
      </c>
      <c r="G160" s="264" t="s">
        <v>236</v>
      </c>
      <c r="H160" s="265" t="n">
        <v>79</v>
      </c>
      <c r="I160" s="266"/>
      <c r="J160" s="267" t="n">
        <f aca="false">ROUND(I160*H160,2)</f>
        <v>0</v>
      </c>
      <c r="K160" s="263" t="s">
        <v>147</v>
      </c>
      <c r="L160" s="268"/>
      <c r="M160" s="269"/>
      <c r="N160" s="270" t="s">
        <v>45</v>
      </c>
      <c r="O160" s="62"/>
      <c r="P160" s="220" t="n">
        <f aca="false">O160*H160</f>
        <v>0</v>
      </c>
      <c r="Q160" s="220" t="n">
        <v>0.103</v>
      </c>
      <c r="R160" s="220" t="n">
        <f aca="false">Q160*H160</f>
        <v>8.137</v>
      </c>
      <c r="S160" s="220" t="n">
        <v>0</v>
      </c>
      <c r="T160" s="221" t="n">
        <f aca="false">S160*H160</f>
        <v>0</v>
      </c>
      <c r="AR160" s="3" t="s">
        <v>168</v>
      </c>
      <c r="AT160" s="3" t="s">
        <v>164</v>
      </c>
      <c r="AU160" s="3" t="s">
        <v>83</v>
      </c>
      <c r="AY160" s="3" t="s">
        <v>134</v>
      </c>
      <c r="BE160" s="222" t="n">
        <f aca="false">IF(N160="základní",J160,0)</f>
        <v>0</v>
      </c>
      <c r="BF160" s="222" t="n">
        <f aca="false">IF(N160="snížená",J160,0)</f>
        <v>0</v>
      </c>
      <c r="BG160" s="222" t="n">
        <f aca="false">IF(N160="zákl. přenesená",J160,0)</f>
        <v>0</v>
      </c>
      <c r="BH160" s="222" t="n">
        <f aca="false">IF(N160="sníž. přenesená",J160,0)</f>
        <v>0</v>
      </c>
      <c r="BI160" s="222" t="n">
        <f aca="false">IF(N160="nulová",J160,0)</f>
        <v>0</v>
      </c>
      <c r="BJ160" s="3" t="s">
        <v>18</v>
      </c>
      <c r="BK160" s="222" t="n">
        <f aca="false">ROUND(I160*H160,2)</f>
        <v>0</v>
      </c>
      <c r="BL160" s="3" t="s">
        <v>141</v>
      </c>
      <c r="BM160" s="3" t="s">
        <v>237</v>
      </c>
    </row>
    <row r="161" s="237" customFormat="true" ht="12.8" hidden="false" customHeight="false" outlineLevel="0" collapsed="false">
      <c r="B161" s="238"/>
      <c r="C161" s="239"/>
      <c r="D161" s="223" t="s">
        <v>150</v>
      </c>
      <c r="E161" s="240"/>
      <c r="F161" s="241" t="s">
        <v>238</v>
      </c>
      <c r="G161" s="239"/>
      <c r="H161" s="242" t="n">
        <v>63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AT161" s="248" t="s">
        <v>150</v>
      </c>
      <c r="AU161" s="248" t="s">
        <v>83</v>
      </c>
      <c r="AV161" s="237" t="s">
        <v>83</v>
      </c>
      <c r="AW161" s="237" t="s">
        <v>37</v>
      </c>
      <c r="AX161" s="237" t="s">
        <v>74</v>
      </c>
      <c r="AY161" s="248" t="s">
        <v>134</v>
      </c>
    </row>
    <row r="162" s="237" customFormat="true" ht="12.8" hidden="false" customHeight="false" outlineLevel="0" collapsed="false">
      <c r="B162" s="238"/>
      <c r="C162" s="239"/>
      <c r="D162" s="223" t="s">
        <v>150</v>
      </c>
      <c r="E162" s="240"/>
      <c r="F162" s="241" t="s">
        <v>239</v>
      </c>
      <c r="G162" s="239"/>
      <c r="H162" s="242" t="n">
        <v>16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AT162" s="248" t="s">
        <v>150</v>
      </c>
      <c r="AU162" s="248" t="s">
        <v>83</v>
      </c>
      <c r="AV162" s="237" t="s">
        <v>83</v>
      </c>
      <c r="AW162" s="237" t="s">
        <v>37</v>
      </c>
      <c r="AX162" s="237" t="s">
        <v>74</v>
      </c>
      <c r="AY162" s="248" t="s">
        <v>134</v>
      </c>
    </row>
    <row r="163" s="249" customFormat="true" ht="12.8" hidden="false" customHeight="false" outlineLevel="0" collapsed="false">
      <c r="B163" s="250"/>
      <c r="C163" s="251"/>
      <c r="D163" s="223" t="s">
        <v>150</v>
      </c>
      <c r="E163" s="252"/>
      <c r="F163" s="253" t="s">
        <v>156</v>
      </c>
      <c r="G163" s="251"/>
      <c r="H163" s="254" t="n">
        <v>79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150</v>
      </c>
      <c r="AU163" s="260" t="s">
        <v>83</v>
      </c>
      <c r="AV163" s="249" t="s">
        <v>141</v>
      </c>
      <c r="AW163" s="249" t="s">
        <v>37</v>
      </c>
      <c r="AX163" s="249" t="s">
        <v>18</v>
      </c>
      <c r="AY163" s="260" t="s">
        <v>134</v>
      </c>
    </row>
    <row r="164" s="24" customFormat="true" ht="16.5" hidden="false" customHeight="true" outlineLevel="0" collapsed="false">
      <c r="B164" s="25"/>
      <c r="C164" s="261" t="s">
        <v>7</v>
      </c>
      <c r="D164" s="261" t="s">
        <v>164</v>
      </c>
      <c r="E164" s="262" t="s">
        <v>240</v>
      </c>
      <c r="F164" s="263" t="s">
        <v>241</v>
      </c>
      <c r="G164" s="264" t="s">
        <v>236</v>
      </c>
      <c r="H164" s="265" t="n">
        <v>1448</v>
      </c>
      <c r="I164" s="266"/>
      <c r="J164" s="267" t="n">
        <f aca="false">ROUND(I164*H164,2)</f>
        <v>0</v>
      </c>
      <c r="K164" s="263" t="s">
        <v>147</v>
      </c>
      <c r="L164" s="268"/>
      <c r="M164" s="269"/>
      <c r="N164" s="270" t="s">
        <v>45</v>
      </c>
      <c r="O164" s="62"/>
      <c r="P164" s="220" t="n">
        <f aca="false">O164*H164</f>
        <v>0</v>
      </c>
      <c r="Q164" s="220" t="n">
        <v>0.00852</v>
      </c>
      <c r="R164" s="220" t="n">
        <f aca="false">Q164*H164</f>
        <v>12.33696</v>
      </c>
      <c r="S164" s="220" t="n">
        <v>0</v>
      </c>
      <c r="T164" s="221" t="n">
        <f aca="false">S164*H164</f>
        <v>0</v>
      </c>
      <c r="AR164" s="3" t="s">
        <v>168</v>
      </c>
      <c r="AT164" s="3" t="s">
        <v>164</v>
      </c>
      <c r="AU164" s="3" t="s">
        <v>83</v>
      </c>
      <c r="AY164" s="3" t="s">
        <v>134</v>
      </c>
      <c r="BE164" s="222" t="n">
        <f aca="false">IF(N164="základní",J164,0)</f>
        <v>0</v>
      </c>
      <c r="BF164" s="222" t="n">
        <f aca="false">IF(N164="snížená",J164,0)</f>
        <v>0</v>
      </c>
      <c r="BG164" s="222" t="n">
        <f aca="false">IF(N164="zákl. přenesená",J164,0)</f>
        <v>0</v>
      </c>
      <c r="BH164" s="222" t="n">
        <f aca="false">IF(N164="sníž. přenesená",J164,0)</f>
        <v>0</v>
      </c>
      <c r="BI164" s="222" t="n">
        <f aca="false">IF(N164="nulová",J164,0)</f>
        <v>0</v>
      </c>
      <c r="BJ164" s="3" t="s">
        <v>18</v>
      </c>
      <c r="BK164" s="222" t="n">
        <f aca="false">ROUND(I164*H164,2)</f>
        <v>0</v>
      </c>
      <c r="BL164" s="3" t="s">
        <v>141</v>
      </c>
      <c r="BM164" s="3" t="s">
        <v>242</v>
      </c>
    </row>
    <row r="165" s="237" customFormat="true" ht="12.8" hidden="false" customHeight="false" outlineLevel="0" collapsed="false">
      <c r="B165" s="238"/>
      <c r="C165" s="239"/>
      <c r="D165" s="223" t="s">
        <v>150</v>
      </c>
      <c r="E165" s="240"/>
      <c r="F165" s="241" t="s">
        <v>243</v>
      </c>
      <c r="G165" s="239"/>
      <c r="H165" s="242" t="n">
        <v>158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150</v>
      </c>
      <c r="AU165" s="248" t="s">
        <v>83</v>
      </c>
      <c r="AV165" s="237" t="s">
        <v>83</v>
      </c>
      <c r="AW165" s="237" t="s">
        <v>37</v>
      </c>
      <c r="AX165" s="237" t="s">
        <v>74</v>
      </c>
      <c r="AY165" s="248" t="s">
        <v>134</v>
      </c>
    </row>
    <row r="166" s="237" customFormat="true" ht="12.8" hidden="false" customHeight="false" outlineLevel="0" collapsed="false">
      <c r="B166" s="238"/>
      <c r="C166" s="239"/>
      <c r="D166" s="223" t="s">
        <v>150</v>
      </c>
      <c r="E166" s="240"/>
      <c r="F166" s="241" t="s">
        <v>244</v>
      </c>
      <c r="G166" s="239"/>
      <c r="H166" s="242" t="n">
        <v>1290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150</v>
      </c>
      <c r="AU166" s="248" t="s">
        <v>83</v>
      </c>
      <c r="AV166" s="237" t="s">
        <v>83</v>
      </c>
      <c r="AW166" s="237" t="s">
        <v>37</v>
      </c>
      <c r="AX166" s="237" t="s">
        <v>74</v>
      </c>
      <c r="AY166" s="248" t="s">
        <v>134</v>
      </c>
    </row>
    <row r="167" s="249" customFormat="true" ht="12.8" hidden="false" customHeight="false" outlineLevel="0" collapsed="false">
      <c r="B167" s="250"/>
      <c r="C167" s="251"/>
      <c r="D167" s="223" t="s">
        <v>150</v>
      </c>
      <c r="E167" s="252"/>
      <c r="F167" s="253" t="s">
        <v>156</v>
      </c>
      <c r="G167" s="251"/>
      <c r="H167" s="254" t="n">
        <v>1448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150</v>
      </c>
      <c r="AU167" s="260" t="s">
        <v>83</v>
      </c>
      <c r="AV167" s="249" t="s">
        <v>141</v>
      </c>
      <c r="AW167" s="249" t="s">
        <v>37</v>
      </c>
      <c r="AX167" s="249" t="s">
        <v>18</v>
      </c>
      <c r="AY167" s="260" t="s">
        <v>134</v>
      </c>
    </row>
    <row r="168" s="24" customFormat="true" ht="16.5" hidden="false" customHeight="true" outlineLevel="0" collapsed="false">
      <c r="B168" s="25"/>
      <c r="C168" s="261" t="s">
        <v>245</v>
      </c>
      <c r="D168" s="261" t="s">
        <v>164</v>
      </c>
      <c r="E168" s="262" t="s">
        <v>246</v>
      </c>
      <c r="F168" s="263" t="s">
        <v>247</v>
      </c>
      <c r="G168" s="264" t="s">
        <v>236</v>
      </c>
      <c r="H168" s="265" t="n">
        <v>4</v>
      </c>
      <c r="I168" s="266"/>
      <c r="J168" s="267" t="n">
        <f aca="false">ROUND(I168*H168,2)</f>
        <v>0</v>
      </c>
      <c r="K168" s="263"/>
      <c r="L168" s="268"/>
      <c r="M168" s="269"/>
      <c r="N168" s="270" t="s">
        <v>45</v>
      </c>
      <c r="O168" s="62"/>
      <c r="P168" s="220" t="n">
        <f aca="false">O168*H168</f>
        <v>0</v>
      </c>
      <c r="Q168" s="220" t="n">
        <v>0</v>
      </c>
      <c r="R168" s="220" t="n">
        <f aca="false">Q168*H168</f>
        <v>0</v>
      </c>
      <c r="S168" s="220" t="n">
        <v>0</v>
      </c>
      <c r="T168" s="221" t="n">
        <f aca="false">S168*H168</f>
        <v>0</v>
      </c>
      <c r="AR168" s="3" t="s">
        <v>168</v>
      </c>
      <c r="AT168" s="3" t="s">
        <v>164</v>
      </c>
      <c r="AU168" s="3" t="s">
        <v>83</v>
      </c>
      <c r="AY168" s="3" t="s">
        <v>134</v>
      </c>
      <c r="BE168" s="222" t="n">
        <f aca="false">IF(N168="základní",J168,0)</f>
        <v>0</v>
      </c>
      <c r="BF168" s="222" t="n">
        <f aca="false">IF(N168="snížená",J168,0)</f>
        <v>0</v>
      </c>
      <c r="BG168" s="222" t="n">
        <f aca="false">IF(N168="zákl. přenesená",J168,0)</f>
        <v>0</v>
      </c>
      <c r="BH168" s="222" t="n">
        <f aca="false">IF(N168="sníž. přenesená",J168,0)</f>
        <v>0</v>
      </c>
      <c r="BI168" s="222" t="n">
        <f aca="false">IF(N168="nulová",J168,0)</f>
        <v>0</v>
      </c>
      <c r="BJ168" s="3" t="s">
        <v>18</v>
      </c>
      <c r="BK168" s="222" t="n">
        <f aca="false">ROUND(I168*H168,2)</f>
        <v>0</v>
      </c>
      <c r="BL168" s="3" t="s">
        <v>141</v>
      </c>
      <c r="BM168" s="3" t="s">
        <v>248</v>
      </c>
    </row>
    <row r="169" s="24" customFormat="true" ht="16.5" hidden="false" customHeight="true" outlineLevel="0" collapsed="false">
      <c r="B169" s="25"/>
      <c r="C169" s="261" t="s">
        <v>249</v>
      </c>
      <c r="D169" s="261" t="s">
        <v>164</v>
      </c>
      <c r="E169" s="262" t="s">
        <v>250</v>
      </c>
      <c r="F169" s="263" t="s">
        <v>251</v>
      </c>
      <c r="G169" s="264" t="s">
        <v>236</v>
      </c>
      <c r="H169" s="265" t="n">
        <v>6</v>
      </c>
      <c r="I169" s="266"/>
      <c r="J169" s="267" t="n">
        <f aca="false">ROUND(I169*H169,2)</f>
        <v>0</v>
      </c>
      <c r="K169" s="263"/>
      <c r="L169" s="268"/>
      <c r="M169" s="269"/>
      <c r="N169" s="270" t="s">
        <v>45</v>
      </c>
      <c r="O169" s="62"/>
      <c r="P169" s="220" t="n">
        <f aca="false">O169*H169</f>
        <v>0</v>
      </c>
      <c r="Q169" s="220" t="n">
        <v>0</v>
      </c>
      <c r="R169" s="220" t="n">
        <f aca="false">Q169*H169</f>
        <v>0</v>
      </c>
      <c r="S169" s="220" t="n">
        <v>0</v>
      </c>
      <c r="T169" s="221" t="n">
        <f aca="false">S169*H169</f>
        <v>0</v>
      </c>
      <c r="AR169" s="3" t="s">
        <v>168</v>
      </c>
      <c r="AT169" s="3" t="s">
        <v>164</v>
      </c>
      <c r="AU169" s="3" t="s">
        <v>83</v>
      </c>
      <c r="AY169" s="3" t="s">
        <v>134</v>
      </c>
      <c r="BE169" s="222" t="n">
        <f aca="false">IF(N169="základní",J169,0)</f>
        <v>0</v>
      </c>
      <c r="BF169" s="222" t="n">
        <f aca="false">IF(N169="snížená",J169,0)</f>
        <v>0</v>
      </c>
      <c r="BG169" s="222" t="n">
        <f aca="false">IF(N169="zákl. přenesená",J169,0)</f>
        <v>0</v>
      </c>
      <c r="BH169" s="222" t="n">
        <f aca="false">IF(N169="sníž. přenesená",J169,0)</f>
        <v>0</v>
      </c>
      <c r="BI169" s="222" t="n">
        <f aca="false">IF(N169="nulová",J169,0)</f>
        <v>0</v>
      </c>
      <c r="BJ169" s="3" t="s">
        <v>18</v>
      </c>
      <c r="BK169" s="222" t="n">
        <f aca="false">ROUND(I169*H169,2)</f>
        <v>0</v>
      </c>
      <c r="BL169" s="3" t="s">
        <v>141</v>
      </c>
      <c r="BM169" s="3" t="s">
        <v>252</v>
      </c>
    </row>
    <row r="170" s="24" customFormat="true" ht="16.5" hidden="false" customHeight="true" outlineLevel="0" collapsed="false">
      <c r="B170" s="25"/>
      <c r="C170" s="261" t="s">
        <v>253</v>
      </c>
      <c r="D170" s="261" t="s">
        <v>164</v>
      </c>
      <c r="E170" s="262" t="s">
        <v>254</v>
      </c>
      <c r="F170" s="263" t="s">
        <v>255</v>
      </c>
      <c r="G170" s="264" t="s">
        <v>236</v>
      </c>
      <c r="H170" s="265" t="n">
        <v>2</v>
      </c>
      <c r="I170" s="266"/>
      <c r="J170" s="267" t="n">
        <f aca="false">ROUND(I170*H170,2)</f>
        <v>0</v>
      </c>
      <c r="K170" s="263"/>
      <c r="L170" s="268"/>
      <c r="M170" s="269"/>
      <c r="N170" s="270" t="s">
        <v>45</v>
      </c>
      <c r="O170" s="62"/>
      <c r="P170" s="220" t="n">
        <f aca="false">O170*H170</f>
        <v>0</v>
      </c>
      <c r="Q170" s="220" t="n">
        <v>0</v>
      </c>
      <c r="R170" s="220" t="n">
        <f aca="false">Q170*H170</f>
        <v>0</v>
      </c>
      <c r="S170" s="220" t="n">
        <v>0</v>
      </c>
      <c r="T170" s="221" t="n">
        <f aca="false">S170*H170</f>
        <v>0</v>
      </c>
      <c r="AR170" s="3" t="s">
        <v>168</v>
      </c>
      <c r="AT170" s="3" t="s">
        <v>164</v>
      </c>
      <c r="AU170" s="3" t="s">
        <v>83</v>
      </c>
      <c r="AY170" s="3" t="s">
        <v>134</v>
      </c>
      <c r="BE170" s="222" t="n">
        <f aca="false">IF(N170="základní",J170,0)</f>
        <v>0</v>
      </c>
      <c r="BF170" s="222" t="n">
        <f aca="false">IF(N170="snížená",J170,0)</f>
        <v>0</v>
      </c>
      <c r="BG170" s="222" t="n">
        <f aca="false">IF(N170="zákl. přenesená",J170,0)</f>
        <v>0</v>
      </c>
      <c r="BH170" s="222" t="n">
        <f aca="false">IF(N170="sníž. přenesená",J170,0)</f>
        <v>0</v>
      </c>
      <c r="BI170" s="222" t="n">
        <f aca="false">IF(N170="nulová",J170,0)</f>
        <v>0</v>
      </c>
      <c r="BJ170" s="3" t="s">
        <v>18</v>
      </c>
      <c r="BK170" s="222" t="n">
        <f aca="false">ROUND(I170*H170,2)</f>
        <v>0</v>
      </c>
      <c r="BL170" s="3" t="s">
        <v>141</v>
      </c>
      <c r="BM170" s="3" t="s">
        <v>256</v>
      </c>
    </row>
    <row r="171" s="24" customFormat="true" ht="16.5" hidden="false" customHeight="true" outlineLevel="0" collapsed="false">
      <c r="B171" s="25"/>
      <c r="C171" s="261" t="s">
        <v>257</v>
      </c>
      <c r="D171" s="261" t="s">
        <v>164</v>
      </c>
      <c r="E171" s="262" t="s">
        <v>258</v>
      </c>
      <c r="F171" s="263" t="s">
        <v>259</v>
      </c>
      <c r="G171" s="264" t="s">
        <v>236</v>
      </c>
      <c r="H171" s="265" t="n">
        <v>2</v>
      </c>
      <c r="I171" s="266"/>
      <c r="J171" s="267" t="n">
        <f aca="false">ROUND(I171*H171,2)</f>
        <v>0</v>
      </c>
      <c r="K171" s="263"/>
      <c r="L171" s="268"/>
      <c r="M171" s="269"/>
      <c r="N171" s="270" t="s">
        <v>45</v>
      </c>
      <c r="O171" s="62"/>
      <c r="P171" s="220" t="n">
        <f aca="false">O171*H171</f>
        <v>0</v>
      </c>
      <c r="Q171" s="220" t="n">
        <v>0</v>
      </c>
      <c r="R171" s="220" t="n">
        <f aca="false">Q171*H171</f>
        <v>0</v>
      </c>
      <c r="S171" s="220" t="n">
        <v>0</v>
      </c>
      <c r="T171" s="221" t="n">
        <f aca="false">S171*H171</f>
        <v>0</v>
      </c>
      <c r="AR171" s="3" t="s">
        <v>168</v>
      </c>
      <c r="AT171" s="3" t="s">
        <v>164</v>
      </c>
      <c r="AU171" s="3" t="s">
        <v>83</v>
      </c>
      <c r="AY171" s="3" t="s">
        <v>134</v>
      </c>
      <c r="BE171" s="222" t="n">
        <f aca="false">IF(N171="základní",J171,0)</f>
        <v>0</v>
      </c>
      <c r="BF171" s="222" t="n">
        <f aca="false">IF(N171="snížená",J171,0)</f>
        <v>0</v>
      </c>
      <c r="BG171" s="222" t="n">
        <f aca="false">IF(N171="zákl. přenesená",J171,0)</f>
        <v>0</v>
      </c>
      <c r="BH171" s="222" t="n">
        <f aca="false">IF(N171="sníž. přenesená",J171,0)</f>
        <v>0</v>
      </c>
      <c r="BI171" s="222" t="n">
        <f aca="false">IF(N171="nulová",J171,0)</f>
        <v>0</v>
      </c>
      <c r="BJ171" s="3" t="s">
        <v>18</v>
      </c>
      <c r="BK171" s="222" t="n">
        <f aca="false">ROUND(I171*H171,2)</f>
        <v>0</v>
      </c>
      <c r="BL171" s="3" t="s">
        <v>141</v>
      </c>
      <c r="BM171" s="3" t="s">
        <v>260</v>
      </c>
    </row>
    <row r="172" s="24" customFormat="true" ht="16.5" hidden="false" customHeight="true" outlineLevel="0" collapsed="false">
      <c r="B172" s="25"/>
      <c r="C172" s="261" t="s">
        <v>261</v>
      </c>
      <c r="D172" s="261" t="s">
        <v>164</v>
      </c>
      <c r="E172" s="262" t="s">
        <v>262</v>
      </c>
      <c r="F172" s="263" t="s">
        <v>263</v>
      </c>
      <c r="G172" s="264" t="s">
        <v>236</v>
      </c>
      <c r="H172" s="265" t="n">
        <v>4</v>
      </c>
      <c r="I172" s="266"/>
      <c r="J172" s="267" t="n">
        <f aca="false">ROUND(I172*H172,2)</f>
        <v>0</v>
      </c>
      <c r="K172" s="263"/>
      <c r="L172" s="268"/>
      <c r="M172" s="269"/>
      <c r="N172" s="270" t="s">
        <v>45</v>
      </c>
      <c r="O172" s="62"/>
      <c r="P172" s="220" t="n">
        <f aca="false">O172*H172</f>
        <v>0</v>
      </c>
      <c r="Q172" s="220" t="n">
        <v>0</v>
      </c>
      <c r="R172" s="220" t="n">
        <f aca="false">Q172*H172</f>
        <v>0</v>
      </c>
      <c r="S172" s="220" t="n">
        <v>0</v>
      </c>
      <c r="T172" s="221" t="n">
        <f aca="false">S172*H172</f>
        <v>0</v>
      </c>
      <c r="AR172" s="3" t="s">
        <v>168</v>
      </c>
      <c r="AT172" s="3" t="s">
        <v>164</v>
      </c>
      <c r="AU172" s="3" t="s">
        <v>83</v>
      </c>
      <c r="AY172" s="3" t="s">
        <v>134</v>
      </c>
      <c r="BE172" s="222" t="n">
        <f aca="false">IF(N172="základní",J172,0)</f>
        <v>0</v>
      </c>
      <c r="BF172" s="222" t="n">
        <f aca="false">IF(N172="snížená",J172,0)</f>
        <v>0</v>
      </c>
      <c r="BG172" s="222" t="n">
        <f aca="false">IF(N172="zákl. přenesená",J172,0)</f>
        <v>0</v>
      </c>
      <c r="BH172" s="222" t="n">
        <f aca="false">IF(N172="sníž. přenesená",J172,0)</f>
        <v>0</v>
      </c>
      <c r="BI172" s="222" t="n">
        <f aca="false">IF(N172="nulová",J172,0)</f>
        <v>0</v>
      </c>
      <c r="BJ172" s="3" t="s">
        <v>18</v>
      </c>
      <c r="BK172" s="222" t="n">
        <f aca="false">ROUND(I172*H172,2)</f>
        <v>0</v>
      </c>
      <c r="BL172" s="3" t="s">
        <v>141</v>
      </c>
      <c r="BM172" s="3" t="s">
        <v>264</v>
      </c>
    </row>
    <row r="173" s="24" customFormat="true" ht="16.5" hidden="false" customHeight="true" outlineLevel="0" collapsed="false">
      <c r="B173" s="25"/>
      <c r="C173" s="261" t="s">
        <v>6</v>
      </c>
      <c r="D173" s="261" t="s">
        <v>164</v>
      </c>
      <c r="E173" s="262" t="s">
        <v>265</v>
      </c>
      <c r="F173" s="263" t="s">
        <v>266</v>
      </c>
      <c r="G173" s="264" t="s">
        <v>236</v>
      </c>
      <c r="H173" s="265" t="n">
        <v>1718</v>
      </c>
      <c r="I173" s="266"/>
      <c r="J173" s="267" t="n">
        <f aca="false">ROUND(I173*H173,2)</f>
        <v>0</v>
      </c>
      <c r="K173" s="263" t="s">
        <v>147</v>
      </c>
      <c r="L173" s="268"/>
      <c r="M173" s="269"/>
      <c r="N173" s="270" t="s">
        <v>45</v>
      </c>
      <c r="O173" s="62"/>
      <c r="P173" s="220" t="n">
        <f aca="false">O173*H173</f>
        <v>0</v>
      </c>
      <c r="Q173" s="220" t="n">
        <v>0.00018</v>
      </c>
      <c r="R173" s="220" t="n">
        <f aca="false">Q173*H173</f>
        <v>0.30924</v>
      </c>
      <c r="S173" s="220" t="n">
        <v>0</v>
      </c>
      <c r="T173" s="221" t="n">
        <f aca="false">S173*H173</f>
        <v>0</v>
      </c>
      <c r="AR173" s="3" t="s">
        <v>168</v>
      </c>
      <c r="AT173" s="3" t="s">
        <v>164</v>
      </c>
      <c r="AU173" s="3" t="s">
        <v>83</v>
      </c>
      <c r="AY173" s="3" t="s">
        <v>134</v>
      </c>
      <c r="BE173" s="222" t="n">
        <f aca="false">IF(N173="základní",J173,0)</f>
        <v>0</v>
      </c>
      <c r="BF173" s="222" t="n">
        <f aca="false">IF(N173="snížená",J173,0)</f>
        <v>0</v>
      </c>
      <c r="BG173" s="222" t="n">
        <f aca="false">IF(N173="zákl. přenesená",J173,0)</f>
        <v>0</v>
      </c>
      <c r="BH173" s="222" t="n">
        <f aca="false">IF(N173="sníž. přenesená",J173,0)</f>
        <v>0</v>
      </c>
      <c r="BI173" s="222" t="n">
        <f aca="false">IF(N173="nulová",J173,0)</f>
        <v>0</v>
      </c>
      <c r="BJ173" s="3" t="s">
        <v>18</v>
      </c>
      <c r="BK173" s="222" t="n">
        <f aca="false">ROUND(I173*H173,2)</f>
        <v>0</v>
      </c>
      <c r="BL173" s="3" t="s">
        <v>141</v>
      </c>
      <c r="BM173" s="3" t="s">
        <v>267</v>
      </c>
    </row>
    <row r="174" s="237" customFormat="true" ht="12.8" hidden="false" customHeight="false" outlineLevel="0" collapsed="false">
      <c r="B174" s="238"/>
      <c r="C174" s="239"/>
      <c r="D174" s="223" t="s">
        <v>150</v>
      </c>
      <c r="E174" s="240"/>
      <c r="F174" s="241" t="s">
        <v>268</v>
      </c>
      <c r="G174" s="239"/>
      <c r="H174" s="242" t="n">
        <v>148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150</v>
      </c>
      <c r="AU174" s="248" t="s">
        <v>83</v>
      </c>
      <c r="AV174" s="237" t="s">
        <v>83</v>
      </c>
      <c r="AW174" s="237" t="s">
        <v>37</v>
      </c>
      <c r="AX174" s="237" t="s">
        <v>74</v>
      </c>
      <c r="AY174" s="248" t="s">
        <v>134</v>
      </c>
    </row>
    <row r="175" s="237" customFormat="true" ht="12.8" hidden="false" customHeight="false" outlineLevel="0" collapsed="false">
      <c r="B175" s="238"/>
      <c r="C175" s="239"/>
      <c r="D175" s="223" t="s">
        <v>150</v>
      </c>
      <c r="E175" s="240"/>
      <c r="F175" s="241" t="s">
        <v>269</v>
      </c>
      <c r="G175" s="239"/>
      <c r="H175" s="242" t="n">
        <v>34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AT175" s="248" t="s">
        <v>150</v>
      </c>
      <c r="AU175" s="248" t="s">
        <v>83</v>
      </c>
      <c r="AV175" s="237" t="s">
        <v>83</v>
      </c>
      <c r="AW175" s="237" t="s">
        <v>37</v>
      </c>
      <c r="AX175" s="237" t="s">
        <v>74</v>
      </c>
      <c r="AY175" s="248" t="s">
        <v>134</v>
      </c>
    </row>
    <row r="176" s="237" customFormat="true" ht="12.8" hidden="false" customHeight="false" outlineLevel="0" collapsed="false">
      <c r="B176" s="238"/>
      <c r="C176" s="239"/>
      <c r="D176" s="223" t="s">
        <v>150</v>
      </c>
      <c r="E176" s="240"/>
      <c r="F176" s="241" t="s">
        <v>244</v>
      </c>
      <c r="G176" s="239"/>
      <c r="H176" s="242" t="n">
        <v>1290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AT176" s="248" t="s">
        <v>150</v>
      </c>
      <c r="AU176" s="248" t="s">
        <v>83</v>
      </c>
      <c r="AV176" s="237" t="s">
        <v>83</v>
      </c>
      <c r="AW176" s="237" t="s">
        <v>37</v>
      </c>
      <c r="AX176" s="237" t="s">
        <v>74</v>
      </c>
      <c r="AY176" s="248" t="s">
        <v>134</v>
      </c>
    </row>
    <row r="177" s="237" customFormat="true" ht="12.8" hidden="false" customHeight="false" outlineLevel="0" collapsed="false">
      <c r="B177" s="238"/>
      <c r="C177" s="239"/>
      <c r="D177" s="223" t="s">
        <v>150</v>
      </c>
      <c r="E177" s="240"/>
      <c r="F177" s="241" t="s">
        <v>270</v>
      </c>
      <c r="G177" s="239"/>
      <c r="H177" s="242" t="n">
        <v>246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150</v>
      </c>
      <c r="AU177" s="248" t="s">
        <v>83</v>
      </c>
      <c r="AV177" s="237" t="s">
        <v>83</v>
      </c>
      <c r="AW177" s="237" t="s">
        <v>37</v>
      </c>
      <c r="AX177" s="237" t="s">
        <v>74</v>
      </c>
      <c r="AY177" s="248" t="s">
        <v>134</v>
      </c>
    </row>
    <row r="178" s="249" customFormat="true" ht="12.8" hidden="false" customHeight="false" outlineLevel="0" collapsed="false">
      <c r="B178" s="250"/>
      <c r="C178" s="251"/>
      <c r="D178" s="223" t="s">
        <v>150</v>
      </c>
      <c r="E178" s="252"/>
      <c r="F178" s="253" t="s">
        <v>156</v>
      </c>
      <c r="G178" s="251"/>
      <c r="H178" s="254" t="n">
        <v>1718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AT178" s="260" t="s">
        <v>150</v>
      </c>
      <c r="AU178" s="260" t="s">
        <v>83</v>
      </c>
      <c r="AV178" s="249" t="s">
        <v>141</v>
      </c>
      <c r="AW178" s="249" t="s">
        <v>37</v>
      </c>
      <c r="AX178" s="249" t="s">
        <v>18</v>
      </c>
      <c r="AY178" s="260" t="s">
        <v>134</v>
      </c>
    </row>
    <row r="179" s="24" customFormat="true" ht="16.5" hidden="false" customHeight="true" outlineLevel="0" collapsed="false">
      <c r="B179" s="25"/>
      <c r="C179" s="261" t="s">
        <v>271</v>
      </c>
      <c r="D179" s="261" t="s">
        <v>164</v>
      </c>
      <c r="E179" s="262" t="s">
        <v>272</v>
      </c>
      <c r="F179" s="263" t="s">
        <v>273</v>
      </c>
      <c r="G179" s="264" t="s">
        <v>236</v>
      </c>
      <c r="H179" s="265" t="n">
        <v>182</v>
      </c>
      <c r="I179" s="266"/>
      <c r="J179" s="267" t="n">
        <f aca="false">ROUND(I179*H179,2)</f>
        <v>0</v>
      </c>
      <c r="K179" s="263" t="s">
        <v>147</v>
      </c>
      <c r="L179" s="268"/>
      <c r="M179" s="269"/>
      <c r="N179" s="270" t="s">
        <v>45</v>
      </c>
      <c r="O179" s="62"/>
      <c r="P179" s="220" t="n">
        <f aca="false">O179*H179</f>
        <v>0</v>
      </c>
      <c r="Q179" s="220" t="n">
        <v>9E-005</v>
      </c>
      <c r="R179" s="220" t="n">
        <f aca="false">Q179*H179</f>
        <v>0.01638</v>
      </c>
      <c r="S179" s="220" t="n">
        <v>0</v>
      </c>
      <c r="T179" s="221" t="n">
        <f aca="false">S179*H179</f>
        <v>0</v>
      </c>
      <c r="AR179" s="3" t="s">
        <v>168</v>
      </c>
      <c r="AT179" s="3" t="s">
        <v>164</v>
      </c>
      <c r="AU179" s="3" t="s">
        <v>83</v>
      </c>
      <c r="AY179" s="3" t="s">
        <v>134</v>
      </c>
      <c r="BE179" s="222" t="n">
        <f aca="false">IF(N179="základní",J179,0)</f>
        <v>0</v>
      </c>
      <c r="BF179" s="222" t="n">
        <f aca="false">IF(N179="snížená",J179,0)</f>
        <v>0</v>
      </c>
      <c r="BG179" s="222" t="n">
        <f aca="false">IF(N179="zákl. přenesená",J179,0)</f>
        <v>0</v>
      </c>
      <c r="BH179" s="222" t="n">
        <f aca="false">IF(N179="sníž. přenesená",J179,0)</f>
        <v>0</v>
      </c>
      <c r="BI179" s="222" t="n">
        <f aca="false">IF(N179="nulová",J179,0)</f>
        <v>0</v>
      </c>
      <c r="BJ179" s="3" t="s">
        <v>18</v>
      </c>
      <c r="BK179" s="222" t="n">
        <f aca="false">ROUND(I179*H179,2)</f>
        <v>0</v>
      </c>
      <c r="BL179" s="3" t="s">
        <v>141</v>
      </c>
      <c r="BM179" s="3" t="s">
        <v>274</v>
      </c>
    </row>
    <row r="180" s="237" customFormat="true" ht="12.8" hidden="false" customHeight="false" outlineLevel="0" collapsed="false">
      <c r="B180" s="238"/>
      <c r="C180" s="239"/>
      <c r="D180" s="223" t="s">
        <v>150</v>
      </c>
      <c r="E180" s="240"/>
      <c r="F180" s="241" t="s">
        <v>275</v>
      </c>
      <c r="G180" s="239"/>
      <c r="H180" s="242" t="n">
        <v>148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150</v>
      </c>
      <c r="AU180" s="248" t="s">
        <v>83</v>
      </c>
      <c r="AV180" s="237" t="s">
        <v>83</v>
      </c>
      <c r="AW180" s="237" t="s">
        <v>37</v>
      </c>
      <c r="AX180" s="237" t="s">
        <v>74</v>
      </c>
      <c r="AY180" s="248" t="s">
        <v>134</v>
      </c>
    </row>
    <row r="181" s="237" customFormat="true" ht="12.8" hidden="false" customHeight="false" outlineLevel="0" collapsed="false">
      <c r="B181" s="238"/>
      <c r="C181" s="239"/>
      <c r="D181" s="223" t="s">
        <v>150</v>
      </c>
      <c r="E181" s="240"/>
      <c r="F181" s="241" t="s">
        <v>269</v>
      </c>
      <c r="G181" s="239"/>
      <c r="H181" s="242" t="n">
        <v>34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AT181" s="248" t="s">
        <v>150</v>
      </c>
      <c r="AU181" s="248" t="s">
        <v>83</v>
      </c>
      <c r="AV181" s="237" t="s">
        <v>83</v>
      </c>
      <c r="AW181" s="237" t="s">
        <v>37</v>
      </c>
      <c r="AX181" s="237" t="s">
        <v>74</v>
      </c>
      <c r="AY181" s="248" t="s">
        <v>134</v>
      </c>
    </row>
    <row r="182" s="249" customFormat="true" ht="12.8" hidden="false" customHeight="false" outlineLevel="0" collapsed="false">
      <c r="B182" s="250"/>
      <c r="C182" s="251"/>
      <c r="D182" s="223" t="s">
        <v>150</v>
      </c>
      <c r="E182" s="252"/>
      <c r="F182" s="253" t="s">
        <v>156</v>
      </c>
      <c r="G182" s="251"/>
      <c r="H182" s="254" t="n">
        <v>182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AT182" s="260" t="s">
        <v>150</v>
      </c>
      <c r="AU182" s="260" t="s">
        <v>83</v>
      </c>
      <c r="AV182" s="249" t="s">
        <v>141</v>
      </c>
      <c r="AW182" s="249" t="s">
        <v>37</v>
      </c>
      <c r="AX182" s="249" t="s">
        <v>18</v>
      </c>
      <c r="AY182" s="260" t="s">
        <v>134</v>
      </c>
    </row>
    <row r="183" s="24" customFormat="true" ht="16.5" hidden="false" customHeight="true" outlineLevel="0" collapsed="false">
      <c r="B183" s="25"/>
      <c r="C183" s="261" t="s">
        <v>276</v>
      </c>
      <c r="D183" s="261" t="s">
        <v>164</v>
      </c>
      <c r="E183" s="262" t="s">
        <v>277</v>
      </c>
      <c r="F183" s="263" t="s">
        <v>278</v>
      </c>
      <c r="G183" s="264" t="s">
        <v>198</v>
      </c>
      <c r="H183" s="265" t="n">
        <v>0.94</v>
      </c>
      <c r="I183" s="266"/>
      <c r="J183" s="267" t="n">
        <f aca="false">ROUND(I183*H183,2)</f>
        <v>0</v>
      </c>
      <c r="K183" s="263" t="s">
        <v>147</v>
      </c>
      <c r="L183" s="268"/>
      <c r="M183" s="269"/>
      <c r="N183" s="270" t="s">
        <v>45</v>
      </c>
      <c r="O183" s="62"/>
      <c r="P183" s="220" t="n">
        <f aca="false">O183*H183</f>
        <v>0</v>
      </c>
      <c r="Q183" s="220" t="n">
        <v>0.001</v>
      </c>
      <c r="R183" s="220" t="n">
        <f aca="false">Q183*H183</f>
        <v>0.00094</v>
      </c>
      <c r="S183" s="220" t="n">
        <v>0</v>
      </c>
      <c r="T183" s="221" t="n">
        <f aca="false">S183*H183</f>
        <v>0</v>
      </c>
      <c r="AR183" s="3" t="s">
        <v>168</v>
      </c>
      <c r="AT183" s="3" t="s">
        <v>164</v>
      </c>
      <c r="AU183" s="3" t="s">
        <v>83</v>
      </c>
      <c r="AY183" s="3" t="s">
        <v>134</v>
      </c>
      <c r="BE183" s="222" t="n">
        <f aca="false">IF(N183="základní",J183,0)</f>
        <v>0</v>
      </c>
      <c r="BF183" s="222" t="n">
        <f aca="false">IF(N183="snížená",J183,0)</f>
        <v>0</v>
      </c>
      <c r="BG183" s="222" t="n">
        <f aca="false">IF(N183="zákl. přenesená",J183,0)</f>
        <v>0</v>
      </c>
      <c r="BH183" s="222" t="n">
        <f aca="false">IF(N183="sníž. přenesená",J183,0)</f>
        <v>0</v>
      </c>
      <c r="BI183" s="222" t="n">
        <f aca="false">IF(N183="nulová",J183,0)</f>
        <v>0</v>
      </c>
      <c r="BJ183" s="3" t="s">
        <v>18</v>
      </c>
      <c r="BK183" s="222" t="n">
        <f aca="false">ROUND(I183*H183,2)</f>
        <v>0</v>
      </c>
      <c r="BL183" s="3" t="s">
        <v>141</v>
      </c>
      <c r="BM183" s="3" t="s">
        <v>279</v>
      </c>
    </row>
    <row r="184" s="237" customFormat="true" ht="12.8" hidden="false" customHeight="false" outlineLevel="0" collapsed="false">
      <c r="B184" s="238"/>
      <c r="C184" s="239"/>
      <c r="D184" s="223" t="s">
        <v>150</v>
      </c>
      <c r="E184" s="240"/>
      <c r="F184" s="241" t="s">
        <v>280</v>
      </c>
      <c r="G184" s="239"/>
      <c r="H184" s="242" t="n">
        <v>0.94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150</v>
      </c>
      <c r="AU184" s="248" t="s">
        <v>83</v>
      </c>
      <c r="AV184" s="237" t="s">
        <v>83</v>
      </c>
      <c r="AW184" s="237" t="s">
        <v>37</v>
      </c>
      <c r="AX184" s="237" t="s">
        <v>18</v>
      </c>
      <c r="AY184" s="248" t="s">
        <v>134</v>
      </c>
    </row>
    <row r="185" s="24" customFormat="true" ht="16.5" hidden="false" customHeight="true" outlineLevel="0" collapsed="false">
      <c r="B185" s="25"/>
      <c r="C185" s="261" t="s">
        <v>281</v>
      </c>
      <c r="D185" s="261" t="s">
        <v>164</v>
      </c>
      <c r="E185" s="262" t="s">
        <v>282</v>
      </c>
      <c r="F185" s="263" t="s">
        <v>283</v>
      </c>
      <c r="G185" s="264" t="s">
        <v>236</v>
      </c>
      <c r="H185" s="265" t="n">
        <v>306</v>
      </c>
      <c r="I185" s="266"/>
      <c r="J185" s="267" t="n">
        <f aca="false">ROUND(I185*H185,2)</f>
        <v>0</v>
      </c>
      <c r="K185" s="263" t="s">
        <v>147</v>
      </c>
      <c r="L185" s="268"/>
      <c r="M185" s="269"/>
      <c r="N185" s="270" t="s">
        <v>45</v>
      </c>
      <c r="O185" s="62"/>
      <c r="P185" s="220" t="n">
        <f aca="false">O185*H185</f>
        <v>0</v>
      </c>
      <c r="Q185" s="220" t="n">
        <v>0.00105</v>
      </c>
      <c r="R185" s="220" t="n">
        <f aca="false">Q185*H185</f>
        <v>0.3213</v>
      </c>
      <c r="S185" s="220" t="n">
        <v>0</v>
      </c>
      <c r="T185" s="221" t="n">
        <f aca="false">S185*H185</f>
        <v>0</v>
      </c>
      <c r="AR185" s="3" t="s">
        <v>168</v>
      </c>
      <c r="AT185" s="3" t="s">
        <v>164</v>
      </c>
      <c r="AU185" s="3" t="s">
        <v>83</v>
      </c>
      <c r="AY185" s="3" t="s">
        <v>134</v>
      </c>
      <c r="BE185" s="222" t="n">
        <f aca="false">IF(N185="základní",J185,0)</f>
        <v>0</v>
      </c>
      <c r="BF185" s="222" t="n">
        <f aca="false">IF(N185="snížená",J185,0)</f>
        <v>0</v>
      </c>
      <c r="BG185" s="222" t="n">
        <f aca="false">IF(N185="zákl. přenesená",J185,0)</f>
        <v>0</v>
      </c>
      <c r="BH185" s="222" t="n">
        <f aca="false">IF(N185="sníž. přenesená",J185,0)</f>
        <v>0</v>
      </c>
      <c r="BI185" s="222" t="n">
        <f aca="false">IF(N185="nulová",J185,0)</f>
        <v>0</v>
      </c>
      <c r="BJ185" s="3" t="s">
        <v>18</v>
      </c>
      <c r="BK185" s="222" t="n">
        <f aca="false">ROUND(I185*H185,2)</f>
        <v>0</v>
      </c>
      <c r="BL185" s="3" t="s">
        <v>141</v>
      </c>
      <c r="BM185" s="3" t="s">
        <v>284</v>
      </c>
    </row>
    <row r="186" s="237" customFormat="true" ht="12.8" hidden="false" customHeight="false" outlineLevel="0" collapsed="false">
      <c r="B186" s="238"/>
      <c r="C186" s="239"/>
      <c r="D186" s="223" t="s">
        <v>150</v>
      </c>
      <c r="E186" s="240"/>
      <c r="F186" s="241" t="s">
        <v>285</v>
      </c>
      <c r="G186" s="239"/>
      <c r="H186" s="242" t="n">
        <v>276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AT186" s="248" t="s">
        <v>150</v>
      </c>
      <c r="AU186" s="248" t="s">
        <v>83</v>
      </c>
      <c r="AV186" s="237" t="s">
        <v>83</v>
      </c>
      <c r="AW186" s="237" t="s">
        <v>37</v>
      </c>
      <c r="AX186" s="237" t="s">
        <v>74</v>
      </c>
      <c r="AY186" s="248" t="s">
        <v>134</v>
      </c>
    </row>
    <row r="187" s="237" customFormat="true" ht="12.8" hidden="false" customHeight="false" outlineLevel="0" collapsed="false">
      <c r="B187" s="238"/>
      <c r="C187" s="239"/>
      <c r="D187" s="223" t="s">
        <v>150</v>
      </c>
      <c r="E187" s="240"/>
      <c r="F187" s="241" t="s">
        <v>286</v>
      </c>
      <c r="G187" s="239"/>
      <c r="H187" s="242" t="n">
        <v>30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AT187" s="248" t="s">
        <v>150</v>
      </c>
      <c r="AU187" s="248" t="s">
        <v>83</v>
      </c>
      <c r="AV187" s="237" t="s">
        <v>83</v>
      </c>
      <c r="AW187" s="237" t="s">
        <v>37</v>
      </c>
      <c r="AX187" s="237" t="s">
        <v>74</v>
      </c>
      <c r="AY187" s="248" t="s">
        <v>134</v>
      </c>
    </row>
    <row r="188" s="249" customFormat="true" ht="12.8" hidden="false" customHeight="false" outlineLevel="0" collapsed="false">
      <c r="B188" s="250"/>
      <c r="C188" s="251"/>
      <c r="D188" s="223" t="s">
        <v>150</v>
      </c>
      <c r="E188" s="252"/>
      <c r="F188" s="253" t="s">
        <v>156</v>
      </c>
      <c r="G188" s="251"/>
      <c r="H188" s="254" t="n">
        <v>306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AT188" s="260" t="s">
        <v>150</v>
      </c>
      <c r="AU188" s="260" t="s">
        <v>83</v>
      </c>
      <c r="AV188" s="249" t="s">
        <v>141</v>
      </c>
      <c r="AW188" s="249" t="s">
        <v>37</v>
      </c>
      <c r="AX188" s="249" t="s">
        <v>18</v>
      </c>
      <c r="AY188" s="260" t="s">
        <v>134</v>
      </c>
    </row>
    <row r="189" s="24" customFormat="true" ht="16.5" hidden="false" customHeight="true" outlineLevel="0" collapsed="false">
      <c r="B189" s="25"/>
      <c r="C189" s="261" t="s">
        <v>287</v>
      </c>
      <c r="D189" s="261" t="s">
        <v>164</v>
      </c>
      <c r="E189" s="262" t="s">
        <v>288</v>
      </c>
      <c r="F189" s="263" t="s">
        <v>289</v>
      </c>
      <c r="G189" s="264" t="s">
        <v>236</v>
      </c>
      <c r="H189" s="265" t="n">
        <v>632</v>
      </c>
      <c r="I189" s="266"/>
      <c r="J189" s="267" t="n">
        <f aca="false">ROUND(I189*H189,2)</f>
        <v>0</v>
      </c>
      <c r="K189" s="263" t="s">
        <v>147</v>
      </c>
      <c r="L189" s="268"/>
      <c r="M189" s="269"/>
      <c r="N189" s="270" t="s">
        <v>45</v>
      </c>
      <c r="O189" s="62"/>
      <c r="P189" s="220" t="n">
        <f aca="false">O189*H189</f>
        <v>0</v>
      </c>
      <c r="Q189" s="220" t="n">
        <v>0.00052</v>
      </c>
      <c r="R189" s="220" t="n">
        <f aca="false">Q189*H189</f>
        <v>0.32864</v>
      </c>
      <c r="S189" s="220" t="n">
        <v>0</v>
      </c>
      <c r="T189" s="221" t="n">
        <f aca="false">S189*H189</f>
        <v>0</v>
      </c>
      <c r="AR189" s="3" t="s">
        <v>168</v>
      </c>
      <c r="AT189" s="3" t="s">
        <v>164</v>
      </c>
      <c r="AU189" s="3" t="s">
        <v>83</v>
      </c>
      <c r="AY189" s="3" t="s">
        <v>134</v>
      </c>
      <c r="BE189" s="222" t="n">
        <f aca="false">IF(N189="základní",J189,0)</f>
        <v>0</v>
      </c>
      <c r="BF189" s="222" t="n">
        <f aca="false">IF(N189="snížená",J189,0)</f>
        <v>0</v>
      </c>
      <c r="BG189" s="222" t="n">
        <f aca="false">IF(N189="zákl. přenesená",J189,0)</f>
        <v>0</v>
      </c>
      <c r="BH189" s="222" t="n">
        <f aca="false">IF(N189="sníž. přenesená",J189,0)</f>
        <v>0</v>
      </c>
      <c r="BI189" s="222" t="n">
        <f aca="false">IF(N189="nulová",J189,0)</f>
        <v>0</v>
      </c>
      <c r="BJ189" s="3" t="s">
        <v>18</v>
      </c>
      <c r="BK189" s="222" t="n">
        <f aca="false">ROUND(I189*H189,2)</f>
        <v>0</v>
      </c>
      <c r="BL189" s="3" t="s">
        <v>141</v>
      </c>
      <c r="BM189" s="3" t="s">
        <v>290</v>
      </c>
    </row>
    <row r="190" s="237" customFormat="true" ht="12.8" hidden="false" customHeight="false" outlineLevel="0" collapsed="false">
      <c r="B190" s="238"/>
      <c r="C190" s="239"/>
      <c r="D190" s="223" t="s">
        <v>150</v>
      </c>
      <c r="E190" s="240"/>
      <c r="F190" s="241" t="s">
        <v>291</v>
      </c>
      <c r="G190" s="239"/>
      <c r="H190" s="242" t="n">
        <v>632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AT190" s="248" t="s">
        <v>150</v>
      </c>
      <c r="AU190" s="248" t="s">
        <v>83</v>
      </c>
      <c r="AV190" s="237" t="s">
        <v>83</v>
      </c>
      <c r="AW190" s="237" t="s">
        <v>37</v>
      </c>
      <c r="AX190" s="237" t="s">
        <v>18</v>
      </c>
      <c r="AY190" s="248" t="s">
        <v>134</v>
      </c>
    </row>
    <row r="191" s="24" customFormat="true" ht="16.5" hidden="false" customHeight="true" outlineLevel="0" collapsed="false">
      <c r="B191" s="25"/>
      <c r="C191" s="261" t="s">
        <v>292</v>
      </c>
      <c r="D191" s="261" t="s">
        <v>164</v>
      </c>
      <c r="E191" s="262" t="s">
        <v>293</v>
      </c>
      <c r="F191" s="263" t="s">
        <v>294</v>
      </c>
      <c r="G191" s="264" t="s">
        <v>236</v>
      </c>
      <c r="H191" s="265" t="n">
        <v>632</v>
      </c>
      <c r="I191" s="266"/>
      <c r="J191" s="267" t="n">
        <f aca="false">ROUND(I191*H191,2)</f>
        <v>0</v>
      </c>
      <c r="K191" s="263" t="s">
        <v>147</v>
      </c>
      <c r="L191" s="268"/>
      <c r="M191" s="269"/>
      <c r="N191" s="270" t="s">
        <v>45</v>
      </c>
      <c r="O191" s="62"/>
      <c r="P191" s="220" t="n">
        <f aca="false">O191*H191</f>
        <v>0</v>
      </c>
      <c r="Q191" s="220" t="n">
        <v>9E-005</v>
      </c>
      <c r="R191" s="220" t="n">
        <f aca="false">Q191*H191</f>
        <v>0.05688</v>
      </c>
      <c r="S191" s="220" t="n">
        <v>0</v>
      </c>
      <c r="T191" s="221" t="n">
        <f aca="false">S191*H191</f>
        <v>0</v>
      </c>
      <c r="AR191" s="3" t="s">
        <v>168</v>
      </c>
      <c r="AT191" s="3" t="s">
        <v>164</v>
      </c>
      <c r="AU191" s="3" t="s">
        <v>83</v>
      </c>
      <c r="AY191" s="3" t="s">
        <v>134</v>
      </c>
      <c r="BE191" s="222" t="n">
        <f aca="false">IF(N191="základní",J191,0)</f>
        <v>0</v>
      </c>
      <c r="BF191" s="222" t="n">
        <f aca="false">IF(N191="snížená",J191,0)</f>
        <v>0</v>
      </c>
      <c r="BG191" s="222" t="n">
        <f aca="false">IF(N191="zákl. přenesená",J191,0)</f>
        <v>0</v>
      </c>
      <c r="BH191" s="222" t="n">
        <f aca="false">IF(N191="sníž. přenesená",J191,0)</f>
        <v>0</v>
      </c>
      <c r="BI191" s="222" t="n">
        <f aca="false">IF(N191="nulová",J191,0)</f>
        <v>0</v>
      </c>
      <c r="BJ191" s="3" t="s">
        <v>18</v>
      </c>
      <c r="BK191" s="222" t="n">
        <f aca="false">ROUND(I191*H191,2)</f>
        <v>0</v>
      </c>
      <c r="BL191" s="3" t="s">
        <v>141</v>
      </c>
      <c r="BM191" s="3" t="s">
        <v>295</v>
      </c>
    </row>
    <row r="192" s="24" customFormat="true" ht="16.5" hidden="false" customHeight="true" outlineLevel="0" collapsed="false">
      <c r="B192" s="25"/>
      <c r="C192" s="211" t="s">
        <v>296</v>
      </c>
      <c r="D192" s="211" t="s">
        <v>137</v>
      </c>
      <c r="E192" s="212" t="s">
        <v>297</v>
      </c>
      <c r="F192" s="213" t="s">
        <v>298</v>
      </c>
      <c r="G192" s="214" t="s">
        <v>140</v>
      </c>
      <c r="H192" s="215" t="n">
        <v>2.762</v>
      </c>
      <c r="I192" s="216"/>
      <c r="J192" s="217" t="n">
        <f aca="false">ROUND(I192*H192,2)</f>
        <v>0</v>
      </c>
      <c r="K192" s="213" t="s">
        <v>147</v>
      </c>
      <c r="L192" s="30"/>
      <c r="M192" s="218"/>
      <c r="N192" s="219" t="s">
        <v>45</v>
      </c>
      <c r="O192" s="62"/>
      <c r="P192" s="220" t="n">
        <f aca="false">O192*H192</f>
        <v>0</v>
      </c>
      <c r="Q192" s="220" t="n">
        <v>0</v>
      </c>
      <c r="R192" s="220" t="n">
        <f aca="false">Q192*H192</f>
        <v>0</v>
      </c>
      <c r="S192" s="220" t="n">
        <v>0</v>
      </c>
      <c r="T192" s="221" t="n">
        <f aca="false">S192*H192</f>
        <v>0</v>
      </c>
      <c r="AR192" s="3" t="s">
        <v>141</v>
      </c>
      <c r="AT192" s="3" t="s">
        <v>137</v>
      </c>
      <c r="AU192" s="3" t="s">
        <v>83</v>
      </c>
      <c r="AY192" s="3" t="s">
        <v>134</v>
      </c>
      <c r="BE192" s="222" t="n">
        <f aca="false">IF(N192="základní",J192,0)</f>
        <v>0</v>
      </c>
      <c r="BF192" s="222" t="n">
        <f aca="false">IF(N192="snížená",J192,0)</f>
        <v>0</v>
      </c>
      <c r="BG192" s="222" t="n">
        <f aca="false">IF(N192="zákl. přenesená",J192,0)</f>
        <v>0</v>
      </c>
      <c r="BH192" s="222" t="n">
        <f aca="false">IF(N192="sníž. přenesená",J192,0)</f>
        <v>0</v>
      </c>
      <c r="BI192" s="222" t="n">
        <f aca="false">IF(N192="nulová",J192,0)</f>
        <v>0</v>
      </c>
      <c r="BJ192" s="3" t="s">
        <v>18</v>
      </c>
      <c r="BK192" s="222" t="n">
        <f aca="false">ROUND(I192*H192,2)</f>
        <v>0</v>
      </c>
      <c r="BL192" s="3" t="s">
        <v>141</v>
      </c>
      <c r="BM192" s="3" t="s">
        <v>299</v>
      </c>
    </row>
    <row r="193" s="226" customFormat="true" ht="12.8" hidden="false" customHeight="false" outlineLevel="0" collapsed="false">
      <c r="B193" s="227"/>
      <c r="C193" s="228"/>
      <c r="D193" s="223" t="s">
        <v>150</v>
      </c>
      <c r="E193" s="229"/>
      <c r="F193" s="230" t="s">
        <v>151</v>
      </c>
      <c r="G193" s="228"/>
      <c r="H193" s="229"/>
      <c r="I193" s="231"/>
      <c r="J193" s="228"/>
      <c r="K193" s="228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150</v>
      </c>
      <c r="AU193" s="236" t="s">
        <v>83</v>
      </c>
      <c r="AV193" s="226" t="s">
        <v>18</v>
      </c>
      <c r="AW193" s="226" t="s">
        <v>37</v>
      </c>
      <c r="AX193" s="226" t="s">
        <v>74</v>
      </c>
      <c r="AY193" s="236" t="s">
        <v>134</v>
      </c>
    </row>
    <row r="194" s="237" customFormat="true" ht="12.8" hidden="false" customHeight="false" outlineLevel="0" collapsed="false">
      <c r="B194" s="238"/>
      <c r="C194" s="239"/>
      <c r="D194" s="223" t="s">
        <v>150</v>
      </c>
      <c r="E194" s="240"/>
      <c r="F194" s="241" t="s">
        <v>152</v>
      </c>
      <c r="G194" s="239"/>
      <c r="H194" s="242" t="n">
        <v>0.148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AT194" s="248" t="s">
        <v>150</v>
      </c>
      <c r="AU194" s="248" t="s">
        <v>83</v>
      </c>
      <c r="AV194" s="237" t="s">
        <v>83</v>
      </c>
      <c r="AW194" s="237" t="s">
        <v>37</v>
      </c>
      <c r="AX194" s="237" t="s">
        <v>74</v>
      </c>
      <c r="AY194" s="248" t="s">
        <v>134</v>
      </c>
    </row>
    <row r="195" s="237" customFormat="true" ht="12.8" hidden="false" customHeight="false" outlineLevel="0" collapsed="false">
      <c r="B195" s="238"/>
      <c r="C195" s="239"/>
      <c r="D195" s="223" t="s">
        <v>150</v>
      </c>
      <c r="E195" s="240"/>
      <c r="F195" s="241" t="s">
        <v>300</v>
      </c>
      <c r="G195" s="239"/>
      <c r="H195" s="242" t="n">
        <v>1.579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AT195" s="248" t="s">
        <v>150</v>
      </c>
      <c r="AU195" s="248" t="s">
        <v>83</v>
      </c>
      <c r="AV195" s="237" t="s">
        <v>83</v>
      </c>
      <c r="AW195" s="237" t="s">
        <v>37</v>
      </c>
      <c r="AX195" s="237" t="s">
        <v>74</v>
      </c>
      <c r="AY195" s="248" t="s">
        <v>134</v>
      </c>
    </row>
    <row r="196" s="237" customFormat="true" ht="12.8" hidden="false" customHeight="false" outlineLevel="0" collapsed="false">
      <c r="B196" s="238"/>
      <c r="C196" s="239"/>
      <c r="D196" s="223" t="s">
        <v>150</v>
      </c>
      <c r="E196" s="240"/>
      <c r="F196" s="241" t="s">
        <v>301</v>
      </c>
      <c r="G196" s="239"/>
      <c r="H196" s="242" t="n">
        <v>1.035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AT196" s="248" t="s">
        <v>150</v>
      </c>
      <c r="AU196" s="248" t="s">
        <v>83</v>
      </c>
      <c r="AV196" s="237" t="s">
        <v>83</v>
      </c>
      <c r="AW196" s="237" t="s">
        <v>37</v>
      </c>
      <c r="AX196" s="237" t="s">
        <v>74</v>
      </c>
      <c r="AY196" s="248" t="s">
        <v>134</v>
      </c>
    </row>
    <row r="197" s="249" customFormat="true" ht="12.8" hidden="false" customHeight="false" outlineLevel="0" collapsed="false">
      <c r="B197" s="250"/>
      <c r="C197" s="251"/>
      <c r="D197" s="223" t="s">
        <v>150</v>
      </c>
      <c r="E197" s="252"/>
      <c r="F197" s="253" t="s">
        <v>156</v>
      </c>
      <c r="G197" s="251"/>
      <c r="H197" s="254" t="n">
        <v>2.762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AT197" s="260" t="s">
        <v>150</v>
      </c>
      <c r="AU197" s="260" t="s">
        <v>83</v>
      </c>
      <c r="AV197" s="249" t="s">
        <v>141</v>
      </c>
      <c r="AW197" s="249" t="s">
        <v>37</v>
      </c>
      <c r="AX197" s="249" t="s">
        <v>18</v>
      </c>
      <c r="AY197" s="260" t="s">
        <v>134</v>
      </c>
    </row>
    <row r="198" s="24" customFormat="true" ht="16.5" hidden="false" customHeight="true" outlineLevel="0" collapsed="false">
      <c r="B198" s="25"/>
      <c r="C198" s="261" t="s">
        <v>302</v>
      </c>
      <c r="D198" s="261" t="s">
        <v>164</v>
      </c>
      <c r="E198" s="262" t="s">
        <v>303</v>
      </c>
      <c r="F198" s="263" t="s">
        <v>304</v>
      </c>
      <c r="G198" s="264" t="s">
        <v>236</v>
      </c>
      <c r="H198" s="265" t="n">
        <v>141</v>
      </c>
      <c r="I198" s="266"/>
      <c r="J198" s="267" t="n">
        <f aca="false">ROUND(I198*H198,2)</f>
        <v>0</v>
      </c>
      <c r="K198" s="263" t="s">
        <v>147</v>
      </c>
      <c r="L198" s="268"/>
      <c r="M198" s="269"/>
      <c r="N198" s="270" t="s">
        <v>45</v>
      </c>
      <c r="O198" s="62"/>
      <c r="P198" s="220" t="n">
        <f aca="false">O198*H198</f>
        <v>0</v>
      </c>
      <c r="Q198" s="220" t="n">
        <v>0.327</v>
      </c>
      <c r="R198" s="220" t="n">
        <f aca="false">Q198*H198</f>
        <v>46.107</v>
      </c>
      <c r="S198" s="220" t="n">
        <v>0</v>
      </c>
      <c r="T198" s="221" t="n">
        <f aca="false">S198*H198</f>
        <v>0</v>
      </c>
      <c r="AR198" s="3" t="s">
        <v>168</v>
      </c>
      <c r="AT198" s="3" t="s">
        <v>164</v>
      </c>
      <c r="AU198" s="3" t="s">
        <v>83</v>
      </c>
      <c r="AY198" s="3" t="s">
        <v>134</v>
      </c>
      <c r="BE198" s="222" t="n">
        <f aca="false">IF(N198="základní",J198,0)</f>
        <v>0</v>
      </c>
      <c r="BF198" s="222" t="n">
        <f aca="false">IF(N198="snížená",J198,0)</f>
        <v>0</v>
      </c>
      <c r="BG198" s="222" t="n">
        <f aca="false">IF(N198="zákl. přenesená",J198,0)</f>
        <v>0</v>
      </c>
      <c r="BH198" s="222" t="n">
        <f aca="false">IF(N198="sníž. přenesená",J198,0)</f>
        <v>0</v>
      </c>
      <c r="BI198" s="222" t="n">
        <f aca="false">IF(N198="nulová",J198,0)</f>
        <v>0</v>
      </c>
      <c r="BJ198" s="3" t="s">
        <v>18</v>
      </c>
      <c r="BK198" s="222" t="n">
        <f aca="false">ROUND(I198*H198,2)</f>
        <v>0</v>
      </c>
      <c r="BL198" s="3" t="s">
        <v>141</v>
      </c>
      <c r="BM198" s="3" t="s">
        <v>305</v>
      </c>
    </row>
    <row r="199" s="237" customFormat="true" ht="12.8" hidden="false" customHeight="false" outlineLevel="0" collapsed="false">
      <c r="B199" s="238"/>
      <c r="C199" s="239"/>
      <c r="D199" s="223" t="s">
        <v>150</v>
      </c>
      <c r="E199" s="240"/>
      <c r="F199" s="241" t="s">
        <v>306</v>
      </c>
      <c r="G199" s="239"/>
      <c r="H199" s="242" t="n">
        <v>141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150</v>
      </c>
      <c r="AU199" s="248" t="s">
        <v>83</v>
      </c>
      <c r="AV199" s="237" t="s">
        <v>83</v>
      </c>
      <c r="AW199" s="237" t="s">
        <v>37</v>
      </c>
      <c r="AX199" s="237" t="s">
        <v>18</v>
      </c>
      <c r="AY199" s="248" t="s">
        <v>134</v>
      </c>
    </row>
    <row r="200" s="24" customFormat="true" ht="16.5" hidden="false" customHeight="true" outlineLevel="0" collapsed="false">
      <c r="B200" s="25"/>
      <c r="C200" s="261" t="s">
        <v>307</v>
      </c>
      <c r="D200" s="261" t="s">
        <v>164</v>
      </c>
      <c r="E200" s="262" t="s">
        <v>308</v>
      </c>
      <c r="F200" s="263" t="s">
        <v>309</v>
      </c>
      <c r="G200" s="264" t="s">
        <v>310</v>
      </c>
      <c r="H200" s="265" t="n">
        <v>17</v>
      </c>
      <c r="I200" s="266"/>
      <c r="J200" s="267" t="n">
        <f aca="false">ROUND(I200*H200,2)</f>
        <v>0</v>
      </c>
      <c r="K200" s="263" t="s">
        <v>147</v>
      </c>
      <c r="L200" s="268"/>
      <c r="M200" s="269"/>
      <c r="N200" s="270" t="s">
        <v>45</v>
      </c>
      <c r="O200" s="62"/>
      <c r="P200" s="220" t="n">
        <f aca="false">O200*H200</f>
        <v>0</v>
      </c>
      <c r="Q200" s="220" t="n">
        <v>0.16</v>
      </c>
      <c r="R200" s="220" t="n">
        <f aca="false">Q200*H200</f>
        <v>2.72</v>
      </c>
      <c r="S200" s="220" t="n">
        <v>0</v>
      </c>
      <c r="T200" s="221" t="n">
        <f aca="false">S200*H200</f>
        <v>0</v>
      </c>
      <c r="AR200" s="3" t="s">
        <v>168</v>
      </c>
      <c r="AT200" s="3" t="s">
        <v>164</v>
      </c>
      <c r="AU200" s="3" t="s">
        <v>83</v>
      </c>
      <c r="AY200" s="3" t="s">
        <v>134</v>
      </c>
      <c r="BE200" s="222" t="n">
        <f aca="false">IF(N200="základní",J200,0)</f>
        <v>0</v>
      </c>
      <c r="BF200" s="222" t="n">
        <f aca="false">IF(N200="snížená",J200,0)</f>
        <v>0</v>
      </c>
      <c r="BG200" s="222" t="n">
        <f aca="false">IF(N200="zákl. přenesená",J200,0)</f>
        <v>0</v>
      </c>
      <c r="BH200" s="222" t="n">
        <f aca="false">IF(N200="sníž. přenesená",J200,0)</f>
        <v>0</v>
      </c>
      <c r="BI200" s="222" t="n">
        <f aca="false">IF(N200="nulová",J200,0)</f>
        <v>0</v>
      </c>
      <c r="BJ200" s="3" t="s">
        <v>18</v>
      </c>
      <c r="BK200" s="222" t="n">
        <f aca="false">ROUND(I200*H200,2)</f>
        <v>0</v>
      </c>
      <c r="BL200" s="3" t="s">
        <v>141</v>
      </c>
      <c r="BM200" s="3" t="s">
        <v>311</v>
      </c>
    </row>
    <row r="201" s="237" customFormat="true" ht="12.8" hidden="false" customHeight="false" outlineLevel="0" collapsed="false">
      <c r="B201" s="238"/>
      <c r="C201" s="239"/>
      <c r="D201" s="223" t="s">
        <v>150</v>
      </c>
      <c r="E201" s="240"/>
      <c r="F201" s="241" t="s">
        <v>312</v>
      </c>
      <c r="G201" s="239"/>
      <c r="H201" s="242" t="n">
        <v>17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AT201" s="248" t="s">
        <v>150</v>
      </c>
      <c r="AU201" s="248" t="s">
        <v>83</v>
      </c>
      <c r="AV201" s="237" t="s">
        <v>83</v>
      </c>
      <c r="AW201" s="237" t="s">
        <v>37</v>
      </c>
      <c r="AX201" s="237" t="s">
        <v>18</v>
      </c>
      <c r="AY201" s="248" t="s">
        <v>134</v>
      </c>
    </row>
    <row r="202" s="24" customFormat="true" ht="16.5" hidden="false" customHeight="true" outlineLevel="0" collapsed="false">
      <c r="B202" s="25"/>
      <c r="C202" s="261" t="s">
        <v>313</v>
      </c>
      <c r="D202" s="261" t="s">
        <v>164</v>
      </c>
      <c r="E202" s="262" t="s">
        <v>314</v>
      </c>
      <c r="F202" s="263" t="s">
        <v>315</v>
      </c>
      <c r="G202" s="264" t="s">
        <v>236</v>
      </c>
      <c r="H202" s="265" t="n">
        <v>34</v>
      </c>
      <c r="I202" s="266"/>
      <c r="J202" s="267" t="n">
        <f aca="false">ROUND(I202*H202,2)</f>
        <v>0</v>
      </c>
      <c r="K202" s="263"/>
      <c r="L202" s="268"/>
      <c r="M202" s="269"/>
      <c r="N202" s="270" t="s">
        <v>45</v>
      </c>
      <c r="O202" s="62"/>
      <c r="P202" s="220" t="n">
        <f aca="false">O202*H202</f>
        <v>0</v>
      </c>
      <c r="Q202" s="220" t="n">
        <v>0</v>
      </c>
      <c r="R202" s="220" t="n">
        <f aca="false">Q202*H202</f>
        <v>0</v>
      </c>
      <c r="S202" s="220" t="n">
        <v>0</v>
      </c>
      <c r="T202" s="221" t="n">
        <f aca="false">S202*H202</f>
        <v>0</v>
      </c>
      <c r="AR202" s="3" t="s">
        <v>168</v>
      </c>
      <c r="AT202" s="3" t="s">
        <v>164</v>
      </c>
      <c r="AU202" s="3" t="s">
        <v>83</v>
      </c>
      <c r="AY202" s="3" t="s">
        <v>134</v>
      </c>
      <c r="BE202" s="222" t="n">
        <f aca="false">IF(N202="základní",J202,0)</f>
        <v>0</v>
      </c>
      <c r="BF202" s="222" t="n">
        <f aca="false">IF(N202="snížená",J202,0)</f>
        <v>0</v>
      </c>
      <c r="BG202" s="222" t="n">
        <f aca="false">IF(N202="zákl. přenesená",J202,0)</f>
        <v>0</v>
      </c>
      <c r="BH202" s="222" t="n">
        <f aca="false">IF(N202="sníž. přenesená",J202,0)</f>
        <v>0</v>
      </c>
      <c r="BI202" s="222" t="n">
        <f aca="false">IF(N202="nulová",J202,0)</f>
        <v>0</v>
      </c>
      <c r="BJ202" s="3" t="s">
        <v>18</v>
      </c>
      <c r="BK202" s="222" t="n">
        <f aca="false">ROUND(I202*H202,2)</f>
        <v>0</v>
      </c>
      <c r="BL202" s="3" t="s">
        <v>141</v>
      </c>
      <c r="BM202" s="3" t="s">
        <v>316</v>
      </c>
    </row>
    <row r="203" s="24" customFormat="true" ht="16.5" hidden="false" customHeight="true" outlineLevel="0" collapsed="false">
      <c r="B203" s="25"/>
      <c r="C203" s="261" t="s">
        <v>317</v>
      </c>
      <c r="D203" s="261" t="s">
        <v>164</v>
      </c>
      <c r="E203" s="262" t="s">
        <v>318</v>
      </c>
      <c r="F203" s="263" t="s">
        <v>319</v>
      </c>
      <c r="G203" s="264" t="s">
        <v>236</v>
      </c>
      <c r="H203" s="265" t="n">
        <v>68</v>
      </c>
      <c r="I203" s="266"/>
      <c r="J203" s="267" t="n">
        <f aca="false">ROUND(I203*H203,2)</f>
        <v>0</v>
      </c>
      <c r="K203" s="263" t="s">
        <v>147</v>
      </c>
      <c r="L203" s="268"/>
      <c r="M203" s="269"/>
      <c r="N203" s="270" t="s">
        <v>45</v>
      </c>
      <c r="O203" s="62"/>
      <c r="P203" s="220" t="n">
        <f aca="false">O203*H203</f>
        <v>0</v>
      </c>
      <c r="Q203" s="220" t="n">
        <v>0.00111</v>
      </c>
      <c r="R203" s="220" t="n">
        <f aca="false">Q203*H203</f>
        <v>0.07548</v>
      </c>
      <c r="S203" s="220" t="n">
        <v>0</v>
      </c>
      <c r="T203" s="221" t="n">
        <f aca="false">S203*H203</f>
        <v>0</v>
      </c>
      <c r="AR203" s="3" t="s">
        <v>168</v>
      </c>
      <c r="AT203" s="3" t="s">
        <v>164</v>
      </c>
      <c r="AU203" s="3" t="s">
        <v>83</v>
      </c>
      <c r="AY203" s="3" t="s">
        <v>134</v>
      </c>
      <c r="BE203" s="222" t="n">
        <f aca="false">IF(N203="základní",J203,0)</f>
        <v>0</v>
      </c>
      <c r="BF203" s="222" t="n">
        <f aca="false">IF(N203="snížená",J203,0)</f>
        <v>0</v>
      </c>
      <c r="BG203" s="222" t="n">
        <f aca="false">IF(N203="zákl. přenesená",J203,0)</f>
        <v>0</v>
      </c>
      <c r="BH203" s="222" t="n">
        <f aca="false">IF(N203="sníž. přenesená",J203,0)</f>
        <v>0</v>
      </c>
      <c r="BI203" s="222" t="n">
        <f aca="false">IF(N203="nulová",J203,0)</f>
        <v>0</v>
      </c>
      <c r="BJ203" s="3" t="s">
        <v>18</v>
      </c>
      <c r="BK203" s="222" t="n">
        <f aca="false">ROUND(I203*H203,2)</f>
        <v>0</v>
      </c>
      <c r="BL203" s="3" t="s">
        <v>141</v>
      </c>
      <c r="BM203" s="3" t="s">
        <v>320</v>
      </c>
    </row>
    <row r="204" s="24" customFormat="true" ht="16.5" hidden="false" customHeight="true" outlineLevel="0" collapsed="false">
      <c r="B204" s="25"/>
      <c r="C204" s="211" t="s">
        <v>321</v>
      </c>
      <c r="D204" s="211" t="s">
        <v>137</v>
      </c>
      <c r="E204" s="212" t="s">
        <v>322</v>
      </c>
      <c r="F204" s="213" t="s">
        <v>323</v>
      </c>
      <c r="G204" s="214" t="s">
        <v>140</v>
      </c>
      <c r="H204" s="215" t="n">
        <v>0.032</v>
      </c>
      <c r="I204" s="216"/>
      <c r="J204" s="217" t="n">
        <f aca="false">ROUND(I204*H204,2)</f>
        <v>0</v>
      </c>
      <c r="K204" s="213" t="s">
        <v>147</v>
      </c>
      <c r="L204" s="30"/>
      <c r="M204" s="218"/>
      <c r="N204" s="219" t="s">
        <v>45</v>
      </c>
      <c r="O204" s="62"/>
      <c r="P204" s="220" t="n">
        <f aca="false">O204*H204</f>
        <v>0</v>
      </c>
      <c r="Q204" s="220" t="n">
        <v>0</v>
      </c>
      <c r="R204" s="220" t="n">
        <f aca="false">Q204*H204</f>
        <v>0</v>
      </c>
      <c r="S204" s="220" t="n">
        <v>0</v>
      </c>
      <c r="T204" s="221" t="n">
        <f aca="false">S204*H204</f>
        <v>0</v>
      </c>
      <c r="AR204" s="3" t="s">
        <v>141</v>
      </c>
      <c r="AT204" s="3" t="s">
        <v>137</v>
      </c>
      <c r="AU204" s="3" t="s">
        <v>83</v>
      </c>
      <c r="AY204" s="3" t="s">
        <v>134</v>
      </c>
      <c r="BE204" s="222" t="n">
        <f aca="false">IF(N204="základní",J204,0)</f>
        <v>0</v>
      </c>
      <c r="BF204" s="222" t="n">
        <f aca="false">IF(N204="snížená",J204,0)</f>
        <v>0</v>
      </c>
      <c r="BG204" s="222" t="n">
        <f aca="false">IF(N204="zákl. přenesená",J204,0)</f>
        <v>0</v>
      </c>
      <c r="BH204" s="222" t="n">
        <f aca="false">IF(N204="sníž. přenesená",J204,0)</f>
        <v>0</v>
      </c>
      <c r="BI204" s="222" t="n">
        <f aca="false">IF(N204="nulová",J204,0)</f>
        <v>0</v>
      </c>
      <c r="BJ204" s="3" t="s">
        <v>18</v>
      </c>
      <c r="BK204" s="222" t="n">
        <f aca="false">ROUND(I204*H204,2)</f>
        <v>0</v>
      </c>
      <c r="BL204" s="3" t="s">
        <v>141</v>
      </c>
      <c r="BM204" s="3" t="s">
        <v>324</v>
      </c>
    </row>
    <row r="205" s="226" customFormat="true" ht="12.8" hidden="false" customHeight="false" outlineLevel="0" collapsed="false">
      <c r="B205" s="227"/>
      <c r="C205" s="228"/>
      <c r="D205" s="223" t="s">
        <v>150</v>
      </c>
      <c r="E205" s="229"/>
      <c r="F205" s="230" t="s">
        <v>151</v>
      </c>
      <c r="G205" s="228"/>
      <c r="H205" s="229"/>
      <c r="I205" s="231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150</v>
      </c>
      <c r="AU205" s="236" t="s">
        <v>83</v>
      </c>
      <c r="AV205" s="226" t="s">
        <v>18</v>
      </c>
      <c r="AW205" s="226" t="s">
        <v>37</v>
      </c>
      <c r="AX205" s="226" t="s">
        <v>74</v>
      </c>
      <c r="AY205" s="236" t="s">
        <v>134</v>
      </c>
    </row>
    <row r="206" s="237" customFormat="true" ht="12.8" hidden="false" customHeight="false" outlineLevel="0" collapsed="false">
      <c r="B206" s="238"/>
      <c r="C206" s="239"/>
      <c r="D206" s="223" t="s">
        <v>150</v>
      </c>
      <c r="E206" s="240"/>
      <c r="F206" s="241" t="s">
        <v>325</v>
      </c>
      <c r="G206" s="239"/>
      <c r="H206" s="242" t="n">
        <v>0.007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150</v>
      </c>
      <c r="AU206" s="248" t="s">
        <v>83</v>
      </c>
      <c r="AV206" s="237" t="s">
        <v>83</v>
      </c>
      <c r="AW206" s="237" t="s">
        <v>37</v>
      </c>
      <c r="AX206" s="237" t="s">
        <v>74</v>
      </c>
      <c r="AY206" s="248" t="s">
        <v>134</v>
      </c>
    </row>
    <row r="207" s="226" customFormat="true" ht="12.8" hidden="false" customHeight="false" outlineLevel="0" collapsed="false">
      <c r="B207" s="227"/>
      <c r="C207" s="228"/>
      <c r="D207" s="223" t="s">
        <v>150</v>
      </c>
      <c r="E207" s="229"/>
      <c r="F207" s="230" t="s">
        <v>154</v>
      </c>
      <c r="G207" s="228"/>
      <c r="H207" s="229"/>
      <c r="I207" s="231"/>
      <c r="J207" s="228"/>
      <c r="K207" s="228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150</v>
      </c>
      <c r="AU207" s="236" t="s">
        <v>83</v>
      </c>
      <c r="AV207" s="226" t="s">
        <v>18</v>
      </c>
      <c r="AW207" s="226" t="s">
        <v>37</v>
      </c>
      <c r="AX207" s="226" t="s">
        <v>74</v>
      </c>
      <c r="AY207" s="236" t="s">
        <v>134</v>
      </c>
    </row>
    <row r="208" s="237" customFormat="true" ht="12.8" hidden="false" customHeight="false" outlineLevel="0" collapsed="false">
      <c r="B208" s="238"/>
      <c r="C208" s="239"/>
      <c r="D208" s="223" t="s">
        <v>150</v>
      </c>
      <c r="E208" s="240"/>
      <c r="F208" s="241" t="s">
        <v>326</v>
      </c>
      <c r="G208" s="239"/>
      <c r="H208" s="242" t="n">
        <v>0.025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AT208" s="248" t="s">
        <v>150</v>
      </c>
      <c r="AU208" s="248" t="s">
        <v>83</v>
      </c>
      <c r="AV208" s="237" t="s">
        <v>83</v>
      </c>
      <c r="AW208" s="237" t="s">
        <v>37</v>
      </c>
      <c r="AX208" s="237" t="s">
        <v>74</v>
      </c>
      <c r="AY208" s="248" t="s">
        <v>134</v>
      </c>
    </row>
    <row r="209" s="249" customFormat="true" ht="12.8" hidden="false" customHeight="false" outlineLevel="0" collapsed="false">
      <c r="B209" s="250"/>
      <c r="C209" s="251"/>
      <c r="D209" s="223" t="s">
        <v>150</v>
      </c>
      <c r="E209" s="252"/>
      <c r="F209" s="253" t="s">
        <v>156</v>
      </c>
      <c r="G209" s="251"/>
      <c r="H209" s="254" t="n">
        <v>0.032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AT209" s="260" t="s">
        <v>150</v>
      </c>
      <c r="AU209" s="260" t="s">
        <v>83</v>
      </c>
      <c r="AV209" s="249" t="s">
        <v>141</v>
      </c>
      <c r="AW209" s="249" t="s">
        <v>37</v>
      </c>
      <c r="AX209" s="249" t="s">
        <v>18</v>
      </c>
      <c r="AY209" s="260" t="s">
        <v>134</v>
      </c>
    </row>
    <row r="210" s="24" customFormat="true" ht="16.5" hidden="false" customHeight="true" outlineLevel="0" collapsed="false">
      <c r="B210" s="25"/>
      <c r="C210" s="261" t="s">
        <v>327</v>
      </c>
      <c r="D210" s="261" t="s">
        <v>164</v>
      </c>
      <c r="E210" s="262" t="s">
        <v>328</v>
      </c>
      <c r="F210" s="263" t="s">
        <v>329</v>
      </c>
      <c r="G210" s="264" t="s">
        <v>236</v>
      </c>
      <c r="H210" s="265" t="n">
        <v>2</v>
      </c>
      <c r="I210" s="266"/>
      <c r="J210" s="267" t="n">
        <f aca="false">ROUND(I210*H210,2)</f>
        <v>0</v>
      </c>
      <c r="K210" s="263" t="s">
        <v>147</v>
      </c>
      <c r="L210" s="268"/>
      <c r="M210" s="269"/>
      <c r="N210" s="270" t="s">
        <v>45</v>
      </c>
      <c r="O210" s="62"/>
      <c r="P210" s="220" t="n">
        <f aca="false">O210*H210</f>
        <v>0</v>
      </c>
      <c r="Q210" s="220" t="n">
        <v>1.23475</v>
      </c>
      <c r="R210" s="220" t="n">
        <f aca="false">Q210*H210</f>
        <v>2.4695</v>
      </c>
      <c r="S210" s="220" t="n">
        <v>0</v>
      </c>
      <c r="T210" s="221" t="n">
        <f aca="false">S210*H210</f>
        <v>0</v>
      </c>
      <c r="AR210" s="3" t="s">
        <v>168</v>
      </c>
      <c r="AT210" s="3" t="s">
        <v>164</v>
      </c>
      <c r="AU210" s="3" t="s">
        <v>83</v>
      </c>
      <c r="AY210" s="3" t="s">
        <v>134</v>
      </c>
      <c r="BE210" s="222" t="n">
        <f aca="false">IF(N210="základní",J210,0)</f>
        <v>0</v>
      </c>
      <c r="BF210" s="222" t="n">
        <f aca="false">IF(N210="snížená",J210,0)</f>
        <v>0</v>
      </c>
      <c r="BG210" s="222" t="n">
        <f aca="false">IF(N210="zákl. přenesená",J210,0)</f>
        <v>0</v>
      </c>
      <c r="BH210" s="222" t="n">
        <f aca="false">IF(N210="sníž. přenesená",J210,0)</f>
        <v>0</v>
      </c>
      <c r="BI210" s="222" t="n">
        <f aca="false">IF(N210="nulová",J210,0)</f>
        <v>0</v>
      </c>
      <c r="BJ210" s="3" t="s">
        <v>18</v>
      </c>
      <c r="BK210" s="222" t="n">
        <f aca="false">ROUND(I210*H210,2)</f>
        <v>0</v>
      </c>
      <c r="BL210" s="3" t="s">
        <v>141</v>
      </c>
      <c r="BM210" s="3" t="s">
        <v>330</v>
      </c>
    </row>
    <row r="211" s="237" customFormat="true" ht="12.8" hidden="false" customHeight="false" outlineLevel="0" collapsed="false">
      <c r="B211" s="238"/>
      <c r="C211" s="239"/>
      <c r="D211" s="223" t="s">
        <v>150</v>
      </c>
      <c r="E211" s="240"/>
      <c r="F211" s="241" t="s">
        <v>331</v>
      </c>
      <c r="G211" s="239"/>
      <c r="H211" s="242" t="n">
        <v>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150</v>
      </c>
      <c r="AU211" s="248" t="s">
        <v>83</v>
      </c>
      <c r="AV211" s="237" t="s">
        <v>83</v>
      </c>
      <c r="AW211" s="237" t="s">
        <v>37</v>
      </c>
      <c r="AX211" s="237" t="s">
        <v>18</v>
      </c>
      <c r="AY211" s="248" t="s">
        <v>134</v>
      </c>
    </row>
    <row r="212" s="24" customFormat="true" ht="16.5" hidden="false" customHeight="true" outlineLevel="0" collapsed="false">
      <c r="B212" s="25"/>
      <c r="C212" s="261" t="s">
        <v>332</v>
      </c>
      <c r="D212" s="261" t="s">
        <v>164</v>
      </c>
      <c r="E212" s="262" t="s">
        <v>333</v>
      </c>
      <c r="F212" s="263" t="s">
        <v>334</v>
      </c>
      <c r="G212" s="264" t="s">
        <v>236</v>
      </c>
      <c r="H212" s="265" t="n">
        <v>96</v>
      </c>
      <c r="I212" s="266"/>
      <c r="J212" s="267" t="n">
        <f aca="false">ROUND(I212*H212,2)</f>
        <v>0</v>
      </c>
      <c r="K212" s="263" t="s">
        <v>147</v>
      </c>
      <c r="L212" s="268"/>
      <c r="M212" s="269"/>
      <c r="N212" s="270" t="s">
        <v>45</v>
      </c>
      <c r="O212" s="62"/>
      <c r="P212" s="220" t="n">
        <f aca="false">O212*H212</f>
        <v>0</v>
      </c>
      <c r="Q212" s="220" t="n">
        <v>0.00105</v>
      </c>
      <c r="R212" s="220" t="n">
        <f aca="false">Q212*H212</f>
        <v>0.1008</v>
      </c>
      <c r="S212" s="220" t="n">
        <v>0</v>
      </c>
      <c r="T212" s="221" t="n">
        <f aca="false">S212*H212</f>
        <v>0</v>
      </c>
      <c r="AR212" s="3" t="s">
        <v>168</v>
      </c>
      <c r="AT212" s="3" t="s">
        <v>164</v>
      </c>
      <c r="AU212" s="3" t="s">
        <v>83</v>
      </c>
      <c r="AY212" s="3" t="s">
        <v>134</v>
      </c>
      <c r="BE212" s="222" t="n">
        <f aca="false">IF(N212="základní",J212,0)</f>
        <v>0</v>
      </c>
      <c r="BF212" s="222" t="n">
        <f aca="false">IF(N212="snížená",J212,0)</f>
        <v>0</v>
      </c>
      <c r="BG212" s="222" t="n">
        <f aca="false">IF(N212="zákl. přenesená",J212,0)</f>
        <v>0</v>
      </c>
      <c r="BH212" s="222" t="n">
        <f aca="false">IF(N212="sníž. přenesená",J212,0)</f>
        <v>0</v>
      </c>
      <c r="BI212" s="222" t="n">
        <f aca="false">IF(N212="nulová",J212,0)</f>
        <v>0</v>
      </c>
      <c r="BJ212" s="3" t="s">
        <v>18</v>
      </c>
      <c r="BK212" s="222" t="n">
        <f aca="false">ROUND(I212*H212,2)</f>
        <v>0</v>
      </c>
      <c r="BL212" s="3" t="s">
        <v>141</v>
      </c>
      <c r="BM212" s="3" t="s">
        <v>335</v>
      </c>
    </row>
    <row r="213" s="237" customFormat="true" ht="12.8" hidden="false" customHeight="false" outlineLevel="0" collapsed="false">
      <c r="B213" s="238"/>
      <c r="C213" s="239"/>
      <c r="D213" s="223" t="s">
        <v>150</v>
      </c>
      <c r="E213" s="240"/>
      <c r="F213" s="241" t="s">
        <v>336</v>
      </c>
      <c r="G213" s="239"/>
      <c r="H213" s="242" t="n">
        <v>96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AT213" s="248" t="s">
        <v>150</v>
      </c>
      <c r="AU213" s="248" t="s">
        <v>83</v>
      </c>
      <c r="AV213" s="237" t="s">
        <v>83</v>
      </c>
      <c r="AW213" s="237" t="s">
        <v>37</v>
      </c>
      <c r="AX213" s="237" t="s">
        <v>18</v>
      </c>
      <c r="AY213" s="248" t="s">
        <v>134</v>
      </c>
    </row>
    <row r="214" s="24" customFormat="true" ht="16.5" hidden="false" customHeight="true" outlineLevel="0" collapsed="false">
      <c r="B214" s="25"/>
      <c r="C214" s="211" t="s">
        <v>337</v>
      </c>
      <c r="D214" s="211" t="s">
        <v>137</v>
      </c>
      <c r="E214" s="212" t="s">
        <v>338</v>
      </c>
      <c r="F214" s="213" t="s">
        <v>339</v>
      </c>
      <c r="G214" s="214" t="s">
        <v>140</v>
      </c>
      <c r="H214" s="215" t="n">
        <v>3.225</v>
      </c>
      <c r="I214" s="216"/>
      <c r="J214" s="217" t="n">
        <f aca="false">ROUND(I214*H214,2)</f>
        <v>0</v>
      </c>
      <c r="K214" s="213" t="s">
        <v>147</v>
      </c>
      <c r="L214" s="30"/>
      <c r="M214" s="218"/>
      <c r="N214" s="219" t="s">
        <v>45</v>
      </c>
      <c r="O214" s="62"/>
      <c r="P214" s="220" t="n">
        <f aca="false">O214*H214</f>
        <v>0</v>
      </c>
      <c r="Q214" s="220" t="n">
        <v>0</v>
      </c>
      <c r="R214" s="220" t="n">
        <f aca="false">Q214*H214</f>
        <v>0</v>
      </c>
      <c r="S214" s="220" t="n">
        <v>0</v>
      </c>
      <c r="T214" s="221" t="n">
        <f aca="false">S214*H214</f>
        <v>0</v>
      </c>
      <c r="AR214" s="3" t="s">
        <v>141</v>
      </c>
      <c r="AT214" s="3" t="s">
        <v>137</v>
      </c>
      <c r="AU214" s="3" t="s">
        <v>83</v>
      </c>
      <c r="AY214" s="3" t="s">
        <v>134</v>
      </c>
      <c r="BE214" s="222" t="n">
        <f aca="false">IF(N214="základní",J214,0)</f>
        <v>0</v>
      </c>
      <c r="BF214" s="222" t="n">
        <f aca="false">IF(N214="snížená",J214,0)</f>
        <v>0</v>
      </c>
      <c r="BG214" s="222" t="n">
        <f aca="false">IF(N214="zákl. přenesená",J214,0)</f>
        <v>0</v>
      </c>
      <c r="BH214" s="222" t="n">
        <f aca="false">IF(N214="sníž. přenesená",J214,0)</f>
        <v>0</v>
      </c>
      <c r="BI214" s="222" t="n">
        <f aca="false">IF(N214="nulová",J214,0)</f>
        <v>0</v>
      </c>
      <c r="BJ214" s="3" t="s">
        <v>18</v>
      </c>
      <c r="BK214" s="222" t="n">
        <f aca="false">ROUND(I214*H214,2)</f>
        <v>0</v>
      </c>
      <c r="BL214" s="3" t="s">
        <v>141</v>
      </c>
      <c r="BM214" s="3" t="s">
        <v>340</v>
      </c>
    </row>
    <row r="215" s="226" customFormat="true" ht="12.8" hidden="false" customHeight="false" outlineLevel="0" collapsed="false">
      <c r="B215" s="227"/>
      <c r="C215" s="228"/>
      <c r="D215" s="223" t="s">
        <v>150</v>
      </c>
      <c r="E215" s="229"/>
      <c r="F215" s="230" t="s">
        <v>151</v>
      </c>
      <c r="G215" s="228"/>
      <c r="H215" s="229"/>
      <c r="I215" s="231"/>
      <c r="J215" s="228"/>
      <c r="K215" s="228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150</v>
      </c>
      <c r="AU215" s="236" t="s">
        <v>83</v>
      </c>
      <c r="AV215" s="226" t="s">
        <v>18</v>
      </c>
      <c r="AW215" s="226" t="s">
        <v>37</v>
      </c>
      <c r="AX215" s="226" t="s">
        <v>74</v>
      </c>
      <c r="AY215" s="236" t="s">
        <v>134</v>
      </c>
    </row>
    <row r="216" s="237" customFormat="true" ht="12.8" hidden="false" customHeight="false" outlineLevel="0" collapsed="false">
      <c r="B216" s="238"/>
      <c r="C216" s="239"/>
      <c r="D216" s="223" t="s">
        <v>150</v>
      </c>
      <c r="E216" s="240"/>
      <c r="F216" s="241" t="s">
        <v>341</v>
      </c>
      <c r="G216" s="239"/>
      <c r="H216" s="242" t="n">
        <v>0.148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150</v>
      </c>
      <c r="AU216" s="248" t="s">
        <v>83</v>
      </c>
      <c r="AV216" s="237" t="s">
        <v>83</v>
      </c>
      <c r="AW216" s="237" t="s">
        <v>37</v>
      </c>
      <c r="AX216" s="237" t="s">
        <v>74</v>
      </c>
      <c r="AY216" s="248" t="s">
        <v>134</v>
      </c>
    </row>
    <row r="217" s="237" customFormat="true" ht="12.8" hidden="false" customHeight="false" outlineLevel="0" collapsed="false">
      <c r="B217" s="238"/>
      <c r="C217" s="239"/>
      <c r="D217" s="223" t="s">
        <v>150</v>
      </c>
      <c r="E217" s="240"/>
      <c r="F217" s="241" t="s">
        <v>342</v>
      </c>
      <c r="G217" s="239"/>
      <c r="H217" s="242" t="n">
        <v>3.052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AT217" s="248" t="s">
        <v>150</v>
      </c>
      <c r="AU217" s="248" t="s">
        <v>83</v>
      </c>
      <c r="AV217" s="237" t="s">
        <v>83</v>
      </c>
      <c r="AW217" s="237" t="s">
        <v>37</v>
      </c>
      <c r="AX217" s="237" t="s">
        <v>74</v>
      </c>
      <c r="AY217" s="248" t="s">
        <v>134</v>
      </c>
    </row>
    <row r="218" s="271" customFormat="true" ht="12.8" hidden="false" customHeight="false" outlineLevel="0" collapsed="false">
      <c r="B218" s="272"/>
      <c r="C218" s="273"/>
      <c r="D218" s="223" t="s">
        <v>150</v>
      </c>
      <c r="E218" s="274"/>
      <c r="F218" s="275" t="s">
        <v>182</v>
      </c>
      <c r="G218" s="273"/>
      <c r="H218" s="276" t="n">
        <v>3.2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AT218" s="282" t="s">
        <v>150</v>
      </c>
      <c r="AU218" s="282" t="s">
        <v>83</v>
      </c>
      <c r="AV218" s="271" t="s">
        <v>157</v>
      </c>
      <c r="AW218" s="271" t="s">
        <v>37</v>
      </c>
      <c r="AX218" s="271" t="s">
        <v>74</v>
      </c>
      <c r="AY218" s="282" t="s">
        <v>134</v>
      </c>
    </row>
    <row r="219" s="226" customFormat="true" ht="12.8" hidden="false" customHeight="false" outlineLevel="0" collapsed="false">
      <c r="B219" s="227"/>
      <c r="C219" s="228"/>
      <c r="D219" s="223" t="s">
        <v>150</v>
      </c>
      <c r="E219" s="229"/>
      <c r="F219" s="230" t="s">
        <v>154</v>
      </c>
      <c r="G219" s="228"/>
      <c r="H219" s="229"/>
      <c r="I219" s="231"/>
      <c r="J219" s="228"/>
      <c r="K219" s="228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150</v>
      </c>
      <c r="AU219" s="236" t="s">
        <v>83</v>
      </c>
      <c r="AV219" s="226" t="s">
        <v>18</v>
      </c>
      <c r="AW219" s="226" t="s">
        <v>37</v>
      </c>
      <c r="AX219" s="226" t="s">
        <v>74</v>
      </c>
      <c r="AY219" s="236" t="s">
        <v>134</v>
      </c>
    </row>
    <row r="220" s="237" customFormat="true" ht="12.8" hidden="false" customHeight="false" outlineLevel="0" collapsed="false">
      <c r="B220" s="238"/>
      <c r="C220" s="239"/>
      <c r="D220" s="223" t="s">
        <v>150</v>
      </c>
      <c r="E220" s="240"/>
      <c r="F220" s="241" t="s">
        <v>326</v>
      </c>
      <c r="G220" s="239"/>
      <c r="H220" s="242" t="n">
        <v>0.025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AT220" s="248" t="s">
        <v>150</v>
      </c>
      <c r="AU220" s="248" t="s">
        <v>83</v>
      </c>
      <c r="AV220" s="237" t="s">
        <v>83</v>
      </c>
      <c r="AW220" s="237" t="s">
        <v>37</v>
      </c>
      <c r="AX220" s="237" t="s">
        <v>74</v>
      </c>
      <c r="AY220" s="248" t="s">
        <v>134</v>
      </c>
    </row>
    <row r="221" s="271" customFormat="true" ht="12.8" hidden="false" customHeight="false" outlineLevel="0" collapsed="false">
      <c r="B221" s="272"/>
      <c r="C221" s="273"/>
      <c r="D221" s="223" t="s">
        <v>150</v>
      </c>
      <c r="E221" s="274"/>
      <c r="F221" s="275" t="s">
        <v>182</v>
      </c>
      <c r="G221" s="273"/>
      <c r="H221" s="276" t="n">
        <v>0.025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150</v>
      </c>
      <c r="AU221" s="282" t="s">
        <v>83</v>
      </c>
      <c r="AV221" s="271" t="s">
        <v>157</v>
      </c>
      <c r="AW221" s="271" t="s">
        <v>37</v>
      </c>
      <c r="AX221" s="271" t="s">
        <v>74</v>
      </c>
      <c r="AY221" s="282" t="s">
        <v>134</v>
      </c>
    </row>
    <row r="222" s="249" customFormat="true" ht="12.8" hidden="false" customHeight="false" outlineLevel="0" collapsed="false">
      <c r="B222" s="250"/>
      <c r="C222" s="251"/>
      <c r="D222" s="223" t="s">
        <v>150</v>
      </c>
      <c r="E222" s="252"/>
      <c r="F222" s="253" t="s">
        <v>156</v>
      </c>
      <c r="G222" s="251"/>
      <c r="H222" s="254" t="n">
        <v>3.225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AT222" s="260" t="s">
        <v>150</v>
      </c>
      <c r="AU222" s="260" t="s">
        <v>83</v>
      </c>
      <c r="AV222" s="249" t="s">
        <v>141</v>
      </c>
      <c r="AW222" s="249" t="s">
        <v>37</v>
      </c>
      <c r="AX222" s="249" t="s">
        <v>18</v>
      </c>
      <c r="AY222" s="260" t="s">
        <v>134</v>
      </c>
    </row>
    <row r="223" s="24" customFormat="true" ht="16.5" hidden="false" customHeight="true" outlineLevel="0" collapsed="false">
      <c r="B223" s="25"/>
      <c r="C223" s="211" t="s">
        <v>343</v>
      </c>
      <c r="D223" s="211" t="s">
        <v>137</v>
      </c>
      <c r="E223" s="212" t="s">
        <v>344</v>
      </c>
      <c r="F223" s="213" t="s">
        <v>345</v>
      </c>
      <c r="G223" s="214" t="s">
        <v>310</v>
      </c>
      <c r="H223" s="215" t="n">
        <v>18</v>
      </c>
      <c r="I223" s="216"/>
      <c r="J223" s="217" t="n">
        <f aca="false">ROUND(I223*H223,2)</f>
        <v>0</v>
      </c>
      <c r="K223" s="213"/>
      <c r="L223" s="30"/>
      <c r="M223" s="218"/>
      <c r="N223" s="219" t="s">
        <v>45</v>
      </c>
      <c r="O223" s="62"/>
      <c r="P223" s="220" t="n">
        <f aca="false">O223*H223</f>
        <v>0</v>
      </c>
      <c r="Q223" s="220" t="n">
        <v>0</v>
      </c>
      <c r="R223" s="220" t="n">
        <f aca="false">Q223*H223</f>
        <v>0</v>
      </c>
      <c r="S223" s="220" t="n">
        <v>0</v>
      </c>
      <c r="T223" s="221" t="n">
        <f aca="false">S223*H223</f>
        <v>0</v>
      </c>
      <c r="AR223" s="3" t="s">
        <v>141</v>
      </c>
      <c r="AT223" s="3" t="s">
        <v>137</v>
      </c>
      <c r="AU223" s="3" t="s">
        <v>83</v>
      </c>
      <c r="AY223" s="3" t="s">
        <v>134</v>
      </c>
      <c r="BE223" s="222" t="n">
        <f aca="false">IF(N223="základní",J223,0)</f>
        <v>0</v>
      </c>
      <c r="BF223" s="222" t="n">
        <f aca="false">IF(N223="snížená",J223,0)</f>
        <v>0</v>
      </c>
      <c r="BG223" s="222" t="n">
        <f aca="false">IF(N223="zákl. přenesená",J223,0)</f>
        <v>0</v>
      </c>
      <c r="BH223" s="222" t="n">
        <f aca="false">IF(N223="sníž. přenesená",J223,0)</f>
        <v>0</v>
      </c>
      <c r="BI223" s="222" t="n">
        <f aca="false">IF(N223="nulová",J223,0)</f>
        <v>0</v>
      </c>
      <c r="BJ223" s="3" t="s">
        <v>18</v>
      </c>
      <c r="BK223" s="222" t="n">
        <f aca="false">ROUND(I223*H223,2)</f>
        <v>0</v>
      </c>
      <c r="BL223" s="3" t="s">
        <v>141</v>
      </c>
      <c r="BM223" s="3" t="s">
        <v>346</v>
      </c>
    </row>
    <row r="224" s="237" customFormat="true" ht="12.8" hidden="false" customHeight="false" outlineLevel="0" collapsed="false">
      <c r="B224" s="238"/>
      <c r="C224" s="239"/>
      <c r="D224" s="223" t="s">
        <v>150</v>
      </c>
      <c r="E224" s="240"/>
      <c r="F224" s="241" t="s">
        <v>347</v>
      </c>
      <c r="G224" s="239"/>
      <c r="H224" s="242" t="n">
        <v>18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AT224" s="248" t="s">
        <v>150</v>
      </c>
      <c r="AU224" s="248" t="s">
        <v>83</v>
      </c>
      <c r="AV224" s="237" t="s">
        <v>83</v>
      </c>
      <c r="AW224" s="237" t="s">
        <v>37</v>
      </c>
      <c r="AX224" s="237" t="s">
        <v>18</v>
      </c>
      <c r="AY224" s="248" t="s">
        <v>134</v>
      </c>
    </row>
    <row r="225" s="24" customFormat="true" ht="16.5" hidden="false" customHeight="true" outlineLevel="0" collapsed="false">
      <c r="B225" s="25"/>
      <c r="C225" s="261" t="s">
        <v>348</v>
      </c>
      <c r="D225" s="261" t="s">
        <v>164</v>
      </c>
      <c r="E225" s="262" t="s">
        <v>349</v>
      </c>
      <c r="F225" s="263" t="s">
        <v>350</v>
      </c>
      <c r="G225" s="264" t="s">
        <v>236</v>
      </c>
      <c r="H225" s="265" t="n">
        <v>4</v>
      </c>
      <c r="I225" s="266"/>
      <c r="J225" s="267" t="n">
        <f aca="false">ROUND(I225*H225,2)</f>
        <v>0</v>
      </c>
      <c r="K225" s="263"/>
      <c r="L225" s="268"/>
      <c r="M225" s="269"/>
      <c r="N225" s="270" t="s">
        <v>45</v>
      </c>
      <c r="O225" s="62"/>
      <c r="P225" s="220" t="n">
        <f aca="false">O225*H225</f>
        <v>0</v>
      </c>
      <c r="Q225" s="220" t="n">
        <v>0</v>
      </c>
      <c r="R225" s="220" t="n">
        <f aca="false">Q225*H225</f>
        <v>0</v>
      </c>
      <c r="S225" s="220" t="n">
        <v>0</v>
      </c>
      <c r="T225" s="221" t="n">
        <f aca="false">S225*H225</f>
        <v>0</v>
      </c>
      <c r="AR225" s="3" t="s">
        <v>168</v>
      </c>
      <c r="AT225" s="3" t="s">
        <v>164</v>
      </c>
      <c r="AU225" s="3" t="s">
        <v>83</v>
      </c>
      <c r="AY225" s="3" t="s">
        <v>134</v>
      </c>
      <c r="BE225" s="222" t="n">
        <f aca="false">IF(N225="základní",J225,0)</f>
        <v>0</v>
      </c>
      <c r="BF225" s="222" t="n">
        <f aca="false">IF(N225="snížená",J225,0)</f>
        <v>0</v>
      </c>
      <c r="BG225" s="222" t="n">
        <f aca="false">IF(N225="zákl. přenesená",J225,0)</f>
        <v>0</v>
      </c>
      <c r="BH225" s="222" t="n">
        <f aca="false">IF(N225="sníž. přenesená",J225,0)</f>
        <v>0</v>
      </c>
      <c r="BI225" s="222" t="n">
        <f aca="false">IF(N225="nulová",J225,0)</f>
        <v>0</v>
      </c>
      <c r="BJ225" s="3" t="s">
        <v>18</v>
      </c>
      <c r="BK225" s="222" t="n">
        <f aca="false">ROUND(I225*H225,2)</f>
        <v>0</v>
      </c>
      <c r="BL225" s="3" t="s">
        <v>141</v>
      </c>
      <c r="BM225" s="3" t="s">
        <v>351</v>
      </c>
    </row>
    <row r="226" s="24" customFormat="true" ht="16.5" hidden="false" customHeight="true" outlineLevel="0" collapsed="false">
      <c r="B226" s="25"/>
      <c r="C226" s="211" t="s">
        <v>352</v>
      </c>
      <c r="D226" s="211" t="s">
        <v>137</v>
      </c>
      <c r="E226" s="212" t="s">
        <v>353</v>
      </c>
      <c r="F226" s="213" t="s">
        <v>354</v>
      </c>
      <c r="G226" s="214" t="s">
        <v>310</v>
      </c>
      <c r="H226" s="215" t="n">
        <v>12</v>
      </c>
      <c r="I226" s="216"/>
      <c r="J226" s="217" t="n">
        <f aca="false">ROUND(I226*H226,2)</f>
        <v>0</v>
      </c>
      <c r="K226" s="213" t="s">
        <v>147</v>
      </c>
      <c r="L226" s="30"/>
      <c r="M226" s="218"/>
      <c r="N226" s="219" t="s">
        <v>45</v>
      </c>
      <c r="O226" s="62"/>
      <c r="P226" s="220" t="n">
        <f aca="false">O226*H226</f>
        <v>0</v>
      </c>
      <c r="Q226" s="220" t="n">
        <v>0</v>
      </c>
      <c r="R226" s="220" t="n">
        <f aca="false">Q226*H226</f>
        <v>0</v>
      </c>
      <c r="S226" s="220" t="n">
        <v>0</v>
      </c>
      <c r="T226" s="221" t="n">
        <f aca="false">S226*H226</f>
        <v>0</v>
      </c>
      <c r="AR226" s="3" t="s">
        <v>141</v>
      </c>
      <c r="AT226" s="3" t="s">
        <v>137</v>
      </c>
      <c r="AU226" s="3" t="s">
        <v>83</v>
      </c>
      <c r="AY226" s="3" t="s">
        <v>134</v>
      </c>
      <c r="BE226" s="222" t="n">
        <f aca="false">IF(N226="základní",J226,0)</f>
        <v>0</v>
      </c>
      <c r="BF226" s="222" t="n">
        <f aca="false">IF(N226="snížená",J226,0)</f>
        <v>0</v>
      </c>
      <c r="BG226" s="222" t="n">
        <f aca="false">IF(N226="zákl. přenesená",J226,0)</f>
        <v>0</v>
      </c>
      <c r="BH226" s="222" t="n">
        <f aca="false">IF(N226="sníž. přenesená",J226,0)</f>
        <v>0</v>
      </c>
      <c r="BI226" s="222" t="n">
        <f aca="false">IF(N226="nulová",J226,0)</f>
        <v>0</v>
      </c>
      <c r="BJ226" s="3" t="s">
        <v>18</v>
      </c>
      <c r="BK226" s="222" t="n">
        <f aca="false">ROUND(I226*H226,2)</f>
        <v>0</v>
      </c>
      <c r="BL226" s="3" t="s">
        <v>141</v>
      </c>
      <c r="BM226" s="3" t="s">
        <v>355</v>
      </c>
    </row>
    <row r="227" s="24" customFormat="true" ht="12.8" hidden="false" customHeight="false" outlineLevel="0" collapsed="false">
      <c r="B227" s="25"/>
      <c r="C227" s="26"/>
      <c r="D227" s="223" t="s">
        <v>143</v>
      </c>
      <c r="E227" s="26"/>
      <c r="F227" s="224" t="s">
        <v>356</v>
      </c>
      <c r="G227" s="26"/>
      <c r="H227" s="26"/>
      <c r="I227" s="128"/>
      <c r="J227" s="26"/>
      <c r="K227" s="26"/>
      <c r="L227" s="30"/>
      <c r="M227" s="225"/>
      <c r="N227" s="62"/>
      <c r="O227" s="62"/>
      <c r="P227" s="62"/>
      <c r="Q227" s="62"/>
      <c r="R227" s="62"/>
      <c r="S227" s="62"/>
      <c r="T227" s="63"/>
      <c r="AT227" s="3" t="s">
        <v>143</v>
      </c>
      <c r="AU227" s="3" t="s">
        <v>83</v>
      </c>
    </row>
    <row r="228" s="237" customFormat="true" ht="12.8" hidden="false" customHeight="false" outlineLevel="0" collapsed="false">
      <c r="B228" s="238"/>
      <c r="C228" s="239"/>
      <c r="D228" s="223" t="s">
        <v>150</v>
      </c>
      <c r="E228" s="240"/>
      <c r="F228" s="241" t="s">
        <v>357</v>
      </c>
      <c r="G228" s="239"/>
      <c r="H228" s="242" t="n">
        <v>12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AT228" s="248" t="s">
        <v>150</v>
      </c>
      <c r="AU228" s="248" t="s">
        <v>83</v>
      </c>
      <c r="AV228" s="237" t="s">
        <v>83</v>
      </c>
      <c r="AW228" s="237" t="s">
        <v>37</v>
      </c>
      <c r="AX228" s="237" t="s">
        <v>18</v>
      </c>
      <c r="AY228" s="248" t="s">
        <v>134</v>
      </c>
    </row>
    <row r="229" s="24" customFormat="true" ht="16.5" hidden="false" customHeight="true" outlineLevel="0" collapsed="false">
      <c r="B229" s="25"/>
      <c r="C229" s="211" t="s">
        <v>358</v>
      </c>
      <c r="D229" s="211" t="s">
        <v>137</v>
      </c>
      <c r="E229" s="212" t="s">
        <v>359</v>
      </c>
      <c r="F229" s="213" t="s">
        <v>360</v>
      </c>
      <c r="G229" s="214" t="s">
        <v>310</v>
      </c>
      <c r="H229" s="215" t="n">
        <v>774.671</v>
      </c>
      <c r="I229" s="216"/>
      <c r="J229" s="217" t="n">
        <f aca="false">ROUND(I229*H229,2)</f>
        <v>0</v>
      </c>
      <c r="K229" s="213" t="s">
        <v>147</v>
      </c>
      <c r="L229" s="30"/>
      <c r="M229" s="218"/>
      <c r="N229" s="219" t="s">
        <v>45</v>
      </c>
      <c r="O229" s="62"/>
      <c r="P229" s="220" t="n">
        <f aca="false">O229*H229</f>
        <v>0</v>
      </c>
      <c r="Q229" s="220" t="n">
        <v>0</v>
      </c>
      <c r="R229" s="220" t="n">
        <f aca="false">Q229*H229</f>
        <v>0</v>
      </c>
      <c r="S229" s="220" t="n">
        <v>0</v>
      </c>
      <c r="T229" s="221" t="n">
        <f aca="false">S229*H229</f>
        <v>0</v>
      </c>
      <c r="AR229" s="3" t="s">
        <v>141</v>
      </c>
      <c r="AT229" s="3" t="s">
        <v>137</v>
      </c>
      <c r="AU229" s="3" t="s">
        <v>83</v>
      </c>
      <c r="AY229" s="3" t="s">
        <v>134</v>
      </c>
      <c r="BE229" s="222" t="n">
        <f aca="false">IF(N229="základní",J229,0)</f>
        <v>0</v>
      </c>
      <c r="BF229" s="222" t="n">
        <f aca="false">IF(N229="snížená",J229,0)</f>
        <v>0</v>
      </c>
      <c r="BG229" s="222" t="n">
        <f aca="false">IF(N229="zákl. přenesená",J229,0)</f>
        <v>0</v>
      </c>
      <c r="BH229" s="222" t="n">
        <f aca="false">IF(N229="sníž. přenesená",J229,0)</f>
        <v>0</v>
      </c>
      <c r="BI229" s="222" t="n">
        <f aca="false">IF(N229="nulová",J229,0)</f>
        <v>0</v>
      </c>
      <c r="BJ229" s="3" t="s">
        <v>18</v>
      </c>
      <c r="BK229" s="222" t="n">
        <f aca="false">ROUND(I229*H229,2)</f>
        <v>0</v>
      </c>
      <c r="BL229" s="3" t="s">
        <v>141</v>
      </c>
      <c r="BM229" s="3" t="s">
        <v>361</v>
      </c>
    </row>
    <row r="230" s="24" customFormat="true" ht="12.8" hidden="false" customHeight="false" outlineLevel="0" collapsed="false">
      <c r="B230" s="25"/>
      <c r="C230" s="26"/>
      <c r="D230" s="223" t="s">
        <v>143</v>
      </c>
      <c r="E230" s="26"/>
      <c r="F230" s="224" t="s">
        <v>356</v>
      </c>
      <c r="G230" s="26"/>
      <c r="H230" s="26"/>
      <c r="I230" s="128"/>
      <c r="J230" s="26"/>
      <c r="K230" s="26"/>
      <c r="L230" s="30"/>
      <c r="M230" s="225"/>
      <c r="N230" s="62"/>
      <c r="O230" s="62"/>
      <c r="P230" s="62"/>
      <c r="Q230" s="62"/>
      <c r="R230" s="62"/>
      <c r="S230" s="62"/>
      <c r="T230" s="63"/>
      <c r="AT230" s="3" t="s">
        <v>143</v>
      </c>
      <c r="AU230" s="3" t="s">
        <v>83</v>
      </c>
    </row>
    <row r="231" s="237" customFormat="true" ht="12.8" hidden="false" customHeight="false" outlineLevel="0" collapsed="false">
      <c r="B231" s="238"/>
      <c r="C231" s="239"/>
      <c r="D231" s="223" t="s">
        <v>150</v>
      </c>
      <c r="E231" s="240"/>
      <c r="F231" s="241" t="s">
        <v>362</v>
      </c>
      <c r="G231" s="239"/>
      <c r="H231" s="242" t="n">
        <v>774.671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AT231" s="248" t="s">
        <v>150</v>
      </c>
      <c r="AU231" s="248" t="s">
        <v>83</v>
      </c>
      <c r="AV231" s="237" t="s">
        <v>83</v>
      </c>
      <c r="AW231" s="237" t="s">
        <v>37</v>
      </c>
      <c r="AX231" s="237" t="s">
        <v>18</v>
      </c>
      <c r="AY231" s="248" t="s">
        <v>134</v>
      </c>
    </row>
    <row r="232" s="24" customFormat="true" ht="16.5" hidden="false" customHeight="true" outlineLevel="0" collapsed="false">
      <c r="B232" s="25"/>
      <c r="C232" s="211" t="s">
        <v>363</v>
      </c>
      <c r="D232" s="211" t="s">
        <v>137</v>
      </c>
      <c r="E232" s="212" t="s">
        <v>364</v>
      </c>
      <c r="F232" s="213" t="s">
        <v>365</v>
      </c>
      <c r="G232" s="214" t="s">
        <v>310</v>
      </c>
      <c r="H232" s="215" t="n">
        <v>150</v>
      </c>
      <c r="I232" s="216"/>
      <c r="J232" s="217" t="n">
        <f aca="false">ROUND(I232*H232,2)</f>
        <v>0</v>
      </c>
      <c r="K232" s="213" t="s">
        <v>147</v>
      </c>
      <c r="L232" s="30"/>
      <c r="M232" s="218"/>
      <c r="N232" s="219" t="s">
        <v>45</v>
      </c>
      <c r="O232" s="62"/>
      <c r="P232" s="220" t="n">
        <f aca="false">O232*H232</f>
        <v>0</v>
      </c>
      <c r="Q232" s="220" t="n">
        <v>0</v>
      </c>
      <c r="R232" s="220" t="n">
        <f aca="false">Q232*H232</f>
        <v>0</v>
      </c>
      <c r="S232" s="220" t="n">
        <v>0</v>
      </c>
      <c r="T232" s="221" t="n">
        <f aca="false">S232*H232</f>
        <v>0</v>
      </c>
      <c r="AR232" s="3" t="s">
        <v>141</v>
      </c>
      <c r="AT232" s="3" t="s">
        <v>137</v>
      </c>
      <c r="AU232" s="3" t="s">
        <v>83</v>
      </c>
      <c r="AY232" s="3" t="s">
        <v>134</v>
      </c>
      <c r="BE232" s="222" t="n">
        <f aca="false">IF(N232="základní",J232,0)</f>
        <v>0</v>
      </c>
      <c r="BF232" s="222" t="n">
        <f aca="false">IF(N232="snížená",J232,0)</f>
        <v>0</v>
      </c>
      <c r="BG232" s="222" t="n">
        <f aca="false">IF(N232="zákl. přenesená",J232,0)</f>
        <v>0</v>
      </c>
      <c r="BH232" s="222" t="n">
        <f aca="false">IF(N232="sníž. přenesená",J232,0)</f>
        <v>0</v>
      </c>
      <c r="BI232" s="222" t="n">
        <f aca="false">IF(N232="nulová",J232,0)</f>
        <v>0</v>
      </c>
      <c r="BJ232" s="3" t="s">
        <v>18</v>
      </c>
      <c r="BK232" s="222" t="n">
        <f aca="false">ROUND(I232*H232,2)</f>
        <v>0</v>
      </c>
      <c r="BL232" s="3" t="s">
        <v>141</v>
      </c>
      <c r="BM232" s="3" t="s">
        <v>366</v>
      </c>
    </row>
    <row r="233" s="24" customFormat="true" ht="12.8" hidden="false" customHeight="false" outlineLevel="0" collapsed="false">
      <c r="B233" s="25"/>
      <c r="C233" s="26"/>
      <c r="D233" s="223" t="s">
        <v>143</v>
      </c>
      <c r="E233" s="26"/>
      <c r="F233" s="224" t="s">
        <v>356</v>
      </c>
      <c r="G233" s="26"/>
      <c r="H233" s="26"/>
      <c r="I233" s="128"/>
      <c r="J233" s="26"/>
      <c r="K233" s="26"/>
      <c r="L233" s="30"/>
      <c r="M233" s="225"/>
      <c r="N233" s="62"/>
      <c r="O233" s="62"/>
      <c r="P233" s="62"/>
      <c r="Q233" s="62"/>
      <c r="R233" s="62"/>
      <c r="S233" s="62"/>
      <c r="T233" s="63"/>
      <c r="AT233" s="3" t="s">
        <v>143</v>
      </c>
      <c r="AU233" s="3" t="s">
        <v>83</v>
      </c>
    </row>
    <row r="234" s="237" customFormat="true" ht="12.8" hidden="false" customHeight="false" outlineLevel="0" collapsed="false">
      <c r="B234" s="238"/>
      <c r="C234" s="239"/>
      <c r="D234" s="223" t="s">
        <v>150</v>
      </c>
      <c r="E234" s="240"/>
      <c r="F234" s="241" t="s">
        <v>367</v>
      </c>
      <c r="G234" s="239"/>
      <c r="H234" s="242" t="n">
        <v>150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AT234" s="248" t="s">
        <v>150</v>
      </c>
      <c r="AU234" s="248" t="s">
        <v>83</v>
      </c>
      <c r="AV234" s="237" t="s">
        <v>83</v>
      </c>
      <c r="AW234" s="237" t="s">
        <v>37</v>
      </c>
      <c r="AX234" s="237" t="s">
        <v>18</v>
      </c>
      <c r="AY234" s="248" t="s">
        <v>134</v>
      </c>
    </row>
    <row r="235" s="24" customFormat="true" ht="16.5" hidden="false" customHeight="true" outlineLevel="0" collapsed="false">
      <c r="B235" s="25"/>
      <c r="C235" s="211" t="s">
        <v>368</v>
      </c>
      <c r="D235" s="211" t="s">
        <v>137</v>
      </c>
      <c r="E235" s="212" t="s">
        <v>369</v>
      </c>
      <c r="F235" s="213" t="s">
        <v>370</v>
      </c>
      <c r="G235" s="214" t="s">
        <v>236</v>
      </c>
      <c r="H235" s="215" t="n">
        <v>288</v>
      </c>
      <c r="I235" s="216"/>
      <c r="J235" s="217" t="n">
        <f aca="false">ROUND(I235*H235,2)</f>
        <v>0</v>
      </c>
      <c r="K235" s="213" t="s">
        <v>147</v>
      </c>
      <c r="L235" s="30"/>
      <c r="M235" s="218"/>
      <c r="N235" s="219" t="s">
        <v>45</v>
      </c>
      <c r="O235" s="62"/>
      <c r="P235" s="220" t="n">
        <f aca="false">O235*H235</f>
        <v>0</v>
      </c>
      <c r="Q235" s="220" t="n">
        <v>0</v>
      </c>
      <c r="R235" s="220" t="n">
        <f aca="false">Q235*H235</f>
        <v>0</v>
      </c>
      <c r="S235" s="220" t="n">
        <v>0</v>
      </c>
      <c r="T235" s="221" t="n">
        <f aca="false">S235*H235</f>
        <v>0</v>
      </c>
      <c r="AR235" s="3" t="s">
        <v>141</v>
      </c>
      <c r="AT235" s="3" t="s">
        <v>137</v>
      </c>
      <c r="AU235" s="3" t="s">
        <v>83</v>
      </c>
      <c r="AY235" s="3" t="s">
        <v>134</v>
      </c>
      <c r="BE235" s="222" t="n">
        <f aca="false">IF(N235="základní",J235,0)</f>
        <v>0</v>
      </c>
      <c r="BF235" s="222" t="n">
        <f aca="false">IF(N235="snížená",J235,0)</f>
        <v>0</v>
      </c>
      <c r="BG235" s="222" t="n">
        <f aca="false">IF(N235="zákl. přenesená",J235,0)</f>
        <v>0</v>
      </c>
      <c r="BH235" s="222" t="n">
        <f aca="false">IF(N235="sníž. přenesená",J235,0)</f>
        <v>0</v>
      </c>
      <c r="BI235" s="222" t="n">
        <f aca="false">IF(N235="nulová",J235,0)</f>
        <v>0</v>
      </c>
      <c r="BJ235" s="3" t="s">
        <v>18</v>
      </c>
      <c r="BK235" s="222" t="n">
        <f aca="false">ROUND(I235*H235,2)</f>
        <v>0</v>
      </c>
      <c r="BL235" s="3" t="s">
        <v>141</v>
      </c>
      <c r="BM235" s="3" t="s">
        <v>371</v>
      </c>
    </row>
    <row r="236" s="24" customFormat="true" ht="12.8" hidden="false" customHeight="false" outlineLevel="0" collapsed="false">
      <c r="B236" s="25"/>
      <c r="C236" s="26"/>
      <c r="D236" s="223" t="s">
        <v>143</v>
      </c>
      <c r="E236" s="26"/>
      <c r="F236" s="224" t="s">
        <v>372</v>
      </c>
      <c r="G236" s="26"/>
      <c r="H236" s="26"/>
      <c r="I236" s="128"/>
      <c r="J236" s="26"/>
      <c r="K236" s="26"/>
      <c r="L236" s="30"/>
      <c r="M236" s="225"/>
      <c r="N236" s="62"/>
      <c r="O236" s="62"/>
      <c r="P236" s="62"/>
      <c r="Q236" s="62"/>
      <c r="R236" s="62"/>
      <c r="S236" s="62"/>
      <c r="T236" s="63"/>
      <c r="AT236" s="3" t="s">
        <v>143</v>
      </c>
      <c r="AU236" s="3" t="s">
        <v>83</v>
      </c>
    </row>
    <row r="237" s="237" customFormat="true" ht="12.8" hidden="false" customHeight="false" outlineLevel="0" collapsed="false">
      <c r="B237" s="238"/>
      <c r="C237" s="239"/>
      <c r="D237" s="223" t="s">
        <v>150</v>
      </c>
      <c r="E237" s="240"/>
      <c r="F237" s="241" t="s">
        <v>373</v>
      </c>
      <c r="G237" s="239"/>
      <c r="H237" s="242" t="n">
        <v>262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AT237" s="248" t="s">
        <v>150</v>
      </c>
      <c r="AU237" s="248" t="s">
        <v>83</v>
      </c>
      <c r="AV237" s="237" t="s">
        <v>83</v>
      </c>
      <c r="AW237" s="237" t="s">
        <v>37</v>
      </c>
      <c r="AX237" s="237" t="s">
        <v>74</v>
      </c>
      <c r="AY237" s="248" t="s">
        <v>134</v>
      </c>
    </row>
    <row r="238" s="237" customFormat="true" ht="12.8" hidden="false" customHeight="false" outlineLevel="0" collapsed="false">
      <c r="B238" s="238"/>
      <c r="C238" s="239"/>
      <c r="D238" s="223" t="s">
        <v>150</v>
      </c>
      <c r="E238" s="240"/>
      <c r="F238" s="241" t="s">
        <v>374</v>
      </c>
      <c r="G238" s="239"/>
      <c r="H238" s="242" t="n">
        <v>4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150</v>
      </c>
      <c r="AU238" s="248" t="s">
        <v>83</v>
      </c>
      <c r="AV238" s="237" t="s">
        <v>83</v>
      </c>
      <c r="AW238" s="237" t="s">
        <v>37</v>
      </c>
      <c r="AX238" s="237" t="s">
        <v>74</v>
      </c>
      <c r="AY238" s="248" t="s">
        <v>134</v>
      </c>
    </row>
    <row r="239" s="237" customFormat="true" ht="12.8" hidden="false" customHeight="false" outlineLevel="0" collapsed="false">
      <c r="B239" s="238"/>
      <c r="C239" s="239"/>
      <c r="D239" s="223" t="s">
        <v>150</v>
      </c>
      <c r="E239" s="240"/>
      <c r="F239" s="241" t="s">
        <v>375</v>
      </c>
      <c r="G239" s="239"/>
      <c r="H239" s="242" t="n">
        <v>16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AT239" s="248" t="s">
        <v>150</v>
      </c>
      <c r="AU239" s="248" t="s">
        <v>83</v>
      </c>
      <c r="AV239" s="237" t="s">
        <v>83</v>
      </c>
      <c r="AW239" s="237" t="s">
        <v>37</v>
      </c>
      <c r="AX239" s="237" t="s">
        <v>74</v>
      </c>
      <c r="AY239" s="248" t="s">
        <v>134</v>
      </c>
    </row>
    <row r="240" s="237" customFormat="true" ht="12.8" hidden="false" customHeight="false" outlineLevel="0" collapsed="false">
      <c r="B240" s="238"/>
      <c r="C240" s="239"/>
      <c r="D240" s="223" t="s">
        <v>150</v>
      </c>
      <c r="E240" s="240"/>
      <c r="F240" s="241" t="s">
        <v>376</v>
      </c>
      <c r="G240" s="239"/>
      <c r="H240" s="242" t="n">
        <v>6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AT240" s="248" t="s">
        <v>150</v>
      </c>
      <c r="AU240" s="248" t="s">
        <v>83</v>
      </c>
      <c r="AV240" s="237" t="s">
        <v>83</v>
      </c>
      <c r="AW240" s="237" t="s">
        <v>37</v>
      </c>
      <c r="AX240" s="237" t="s">
        <v>74</v>
      </c>
      <c r="AY240" s="248" t="s">
        <v>134</v>
      </c>
    </row>
    <row r="241" s="24" customFormat="true" ht="16.5" hidden="false" customHeight="true" outlineLevel="0" collapsed="false">
      <c r="B241" s="25"/>
      <c r="C241" s="211" t="s">
        <v>377</v>
      </c>
      <c r="D241" s="211" t="s">
        <v>137</v>
      </c>
      <c r="E241" s="212" t="s">
        <v>378</v>
      </c>
      <c r="F241" s="213" t="s">
        <v>379</v>
      </c>
      <c r="G241" s="214" t="s">
        <v>236</v>
      </c>
      <c r="H241" s="215" t="n">
        <v>1290</v>
      </c>
      <c r="I241" s="216"/>
      <c r="J241" s="217" t="n">
        <f aca="false">ROUND(I241*H241,2)</f>
        <v>0</v>
      </c>
      <c r="K241" s="213" t="s">
        <v>147</v>
      </c>
      <c r="L241" s="30"/>
      <c r="M241" s="218"/>
      <c r="N241" s="219" t="s">
        <v>45</v>
      </c>
      <c r="O241" s="62"/>
      <c r="P241" s="220" t="n">
        <f aca="false">O241*H241</f>
        <v>0</v>
      </c>
      <c r="Q241" s="220" t="n">
        <v>0</v>
      </c>
      <c r="R241" s="220" t="n">
        <f aca="false">Q241*H241</f>
        <v>0</v>
      </c>
      <c r="S241" s="220" t="n">
        <v>0</v>
      </c>
      <c r="T241" s="221" t="n">
        <f aca="false">S241*H241</f>
        <v>0</v>
      </c>
      <c r="AR241" s="3" t="s">
        <v>141</v>
      </c>
      <c r="AT241" s="3" t="s">
        <v>137</v>
      </c>
      <c r="AU241" s="3" t="s">
        <v>83</v>
      </c>
      <c r="AY241" s="3" t="s">
        <v>134</v>
      </c>
      <c r="BE241" s="222" t="n">
        <f aca="false">IF(N241="základní",J241,0)</f>
        <v>0</v>
      </c>
      <c r="BF241" s="222" t="n">
        <f aca="false">IF(N241="snížená",J241,0)</f>
        <v>0</v>
      </c>
      <c r="BG241" s="222" t="n">
        <f aca="false">IF(N241="zákl. přenesená",J241,0)</f>
        <v>0</v>
      </c>
      <c r="BH241" s="222" t="n">
        <f aca="false">IF(N241="sníž. přenesená",J241,0)</f>
        <v>0</v>
      </c>
      <c r="BI241" s="222" t="n">
        <f aca="false">IF(N241="nulová",J241,0)</f>
        <v>0</v>
      </c>
      <c r="BJ241" s="3" t="s">
        <v>18</v>
      </c>
      <c r="BK241" s="222" t="n">
        <f aca="false">ROUND(I241*H241,2)</f>
        <v>0</v>
      </c>
      <c r="BL241" s="3" t="s">
        <v>141</v>
      </c>
      <c r="BM241" s="3" t="s">
        <v>380</v>
      </c>
    </row>
    <row r="242" s="24" customFormat="true" ht="12.8" hidden="false" customHeight="false" outlineLevel="0" collapsed="false">
      <c r="B242" s="25"/>
      <c r="C242" s="26"/>
      <c r="D242" s="223" t="s">
        <v>143</v>
      </c>
      <c r="E242" s="26"/>
      <c r="F242" s="224" t="s">
        <v>381</v>
      </c>
      <c r="G242" s="26"/>
      <c r="H242" s="26"/>
      <c r="I242" s="128"/>
      <c r="J242" s="26"/>
      <c r="K242" s="26"/>
      <c r="L242" s="30"/>
      <c r="M242" s="225"/>
      <c r="N242" s="62"/>
      <c r="O242" s="62"/>
      <c r="P242" s="62"/>
      <c r="Q242" s="62"/>
      <c r="R242" s="62"/>
      <c r="S242" s="62"/>
      <c r="T242" s="63"/>
      <c r="AT242" s="3" t="s">
        <v>143</v>
      </c>
      <c r="AU242" s="3" t="s">
        <v>83</v>
      </c>
    </row>
    <row r="243" s="237" customFormat="true" ht="12.8" hidden="false" customHeight="false" outlineLevel="0" collapsed="false">
      <c r="B243" s="238"/>
      <c r="C243" s="239"/>
      <c r="D243" s="223" t="s">
        <v>150</v>
      </c>
      <c r="E243" s="240"/>
      <c r="F243" s="241" t="s">
        <v>382</v>
      </c>
      <c r="G243" s="239"/>
      <c r="H243" s="242" t="n">
        <v>1290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150</v>
      </c>
      <c r="AU243" s="248" t="s">
        <v>83</v>
      </c>
      <c r="AV243" s="237" t="s">
        <v>83</v>
      </c>
      <c r="AW243" s="237" t="s">
        <v>37</v>
      </c>
      <c r="AX243" s="237" t="s">
        <v>18</v>
      </c>
      <c r="AY243" s="248" t="s">
        <v>134</v>
      </c>
    </row>
    <row r="244" s="24" customFormat="true" ht="16.5" hidden="false" customHeight="true" outlineLevel="0" collapsed="false">
      <c r="B244" s="25"/>
      <c r="C244" s="211" t="s">
        <v>383</v>
      </c>
      <c r="D244" s="211" t="s">
        <v>137</v>
      </c>
      <c r="E244" s="212" t="s">
        <v>384</v>
      </c>
      <c r="F244" s="213" t="s">
        <v>385</v>
      </c>
      <c r="G244" s="214" t="s">
        <v>386</v>
      </c>
      <c r="H244" s="215" t="n">
        <v>1536</v>
      </c>
      <c r="I244" s="216"/>
      <c r="J244" s="217" t="n">
        <f aca="false">ROUND(I244*H244,2)</f>
        <v>0</v>
      </c>
      <c r="K244" s="213" t="s">
        <v>147</v>
      </c>
      <c r="L244" s="30"/>
      <c r="M244" s="218"/>
      <c r="N244" s="219" t="s">
        <v>45</v>
      </c>
      <c r="O244" s="62"/>
      <c r="P244" s="220" t="n">
        <f aca="false">O244*H244</f>
        <v>0</v>
      </c>
      <c r="Q244" s="220" t="n">
        <v>0</v>
      </c>
      <c r="R244" s="220" t="n">
        <f aca="false">Q244*H244</f>
        <v>0</v>
      </c>
      <c r="S244" s="220" t="n">
        <v>0</v>
      </c>
      <c r="T244" s="221" t="n">
        <f aca="false">S244*H244</f>
        <v>0</v>
      </c>
      <c r="AR244" s="3" t="s">
        <v>141</v>
      </c>
      <c r="AT244" s="3" t="s">
        <v>137</v>
      </c>
      <c r="AU244" s="3" t="s">
        <v>83</v>
      </c>
      <c r="AY244" s="3" t="s">
        <v>134</v>
      </c>
      <c r="BE244" s="222" t="n">
        <f aca="false">IF(N244="základní",J244,0)</f>
        <v>0</v>
      </c>
      <c r="BF244" s="222" t="n">
        <f aca="false">IF(N244="snížená",J244,0)</f>
        <v>0</v>
      </c>
      <c r="BG244" s="222" t="n">
        <f aca="false">IF(N244="zákl. přenesená",J244,0)</f>
        <v>0</v>
      </c>
      <c r="BH244" s="222" t="n">
        <f aca="false">IF(N244="sníž. přenesená",J244,0)</f>
        <v>0</v>
      </c>
      <c r="BI244" s="222" t="n">
        <f aca="false">IF(N244="nulová",J244,0)</f>
        <v>0</v>
      </c>
      <c r="BJ244" s="3" t="s">
        <v>18</v>
      </c>
      <c r="BK244" s="222" t="n">
        <f aca="false">ROUND(I244*H244,2)</f>
        <v>0</v>
      </c>
      <c r="BL244" s="3" t="s">
        <v>141</v>
      </c>
      <c r="BM244" s="3" t="s">
        <v>387</v>
      </c>
    </row>
    <row r="245" s="237" customFormat="true" ht="12.8" hidden="false" customHeight="false" outlineLevel="0" collapsed="false">
      <c r="B245" s="238"/>
      <c r="C245" s="239"/>
      <c r="D245" s="223" t="s">
        <v>150</v>
      </c>
      <c r="E245" s="240"/>
      <c r="F245" s="241" t="s">
        <v>388</v>
      </c>
      <c r="G245" s="239"/>
      <c r="H245" s="242" t="n">
        <v>1290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AT245" s="248" t="s">
        <v>150</v>
      </c>
      <c r="AU245" s="248" t="s">
        <v>83</v>
      </c>
      <c r="AV245" s="237" t="s">
        <v>83</v>
      </c>
      <c r="AW245" s="237" t="s">
        <v>37</v>
      </c>
      <c r="AX245" s="237" t="s">
        <v>74</v>
      </c>
      <c r="AY245" s="248" t="s">
        <v>134</v>
      </c>
    </row>
    <row r="246" s="237" customFormat="true" ht="12.8" hidden="false" customHeight="false" outlineLevel="0" collapsed="false">
      <c r="B246" s="238"/>
      <c r="C246" s="239"/>
      <c r="D246" s="223" t="s">
        <v>150</v>
      </c>
      <c r="E246" s="240"/>
      <c r="F246" s="241" t="s">
        <v>389</v>
      </c>
      <c r="G246" s="239"/>
      <c r="H246" s="242" t="n">
        <v>246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AT246" s="248" t="s">
        <v>150</v>
      </c>
      <c r="AU246" s="248" t="s">
        <v>83</v>
      </c>
      <c r="AV246" s="237" t="s">
        <v>83</v>
      </c>
      <c r="AW246" s="237" t="s">
        <v>37</v>
      </c>
      <c r="AX246" s="237" t="s">
        <v>74</v>
      </c>
      <c r="AY246" s="248" t="s">
        <v>134</v>
      </c>
    </row>
    <row r="247" s="249" customFormat="true" ht="12.8" hidden="false" customHeight="false" outlineLevel="0" collapsed="false">
      <c r="B247" s="250"/>
      <c r="C247" s="251"/>
      <c r="D247" s="223" t="s">
        <v>150</v>
      </c>
      <c r="E247" s="252"/>
      <c r="F247" s="253" t="s">
        <v>156</v>
      </c>
      <c r="G247" s="251"/>
      <c r="H247" s="254" t="n">
        <v>1536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AT247" s="260" t="s">
        <v>150</v>
      </c>
      <c r="AU247" s="260" t="s">
        <v>83</v>
      </c>
      <c r="AV247" s="249" t="s">
        <v>141</v>
      </c>
      <c r="AW247" s="249" t="s">
        <v>37</v>
      </c>
      <c r="AX247" s="249" t="s">
        <v>18</v>
      </c>
      <c r="AY247" s="260" t="s">
        <v>134</v>
      </c>
    </row>
    <row r="248" s="24" customFormat="true" ht="16.5" hidden="false" customHeight="true" outlineLevel="0" collapsed="false">
      <c r="B248" s="25"/>
      <c r="C248" s="261" t="s">
        <v>390</v>
      </c>
      <c r="D248" s="261" t="s">
        <v>164</v>
      </c>
      <c r="E248" s="262" t="s">
        <v>391</v>
      </c>
      <c r="F248" s="263" t="s">
        <v>392</v>
      </c>
      <c r="G248" s="264" t="s">
        <v>236</v>
      </c>
      <c r="H248" s="265" t="n">
        <v>3072</v>
      </c>
      <c r="I248" s="266"/>
      <c r="J248" s="267" t="n">
        <f aca="false">ROUND(I248*H248,2)</f>
        <v>0</v>
      </c>
      <c r="K248" s="263" t="s">
        <v>147</v>
      </c>
      <c r="L248" s="268"/>
      <c r="M248" s="269"/>
      <c r="N248" s="270" t="s">
        <v>45</v>
      </c>
      <c r="O248" s="62"/>
      <c r="P248" s="220" t="n">
        <f aca="false">O248*H248</f>
        <v>0</v>
      </c>
      <c r="Q248" s="220" t="n">
        <v>0.00123</v>
      </c>
      <c r="R248" s="220" t="n">
        <f aca="false">Q248*H248</f>
        <v>3.77856</v>
      </c>
      <c r="S248" s="220" t="n">
        <v>0</v>
      </c>
      <c r="T248" s="221" t="n">
        <f aca="false">S248*H248</f>
        <v>0</v>
      </c>
      <c r="AR248" s="3" t="s">
        <v>168</v>
      </c>
      <c r="AT248" s="3" t="s">
        <v>164</v>
      </c>
      <c r="AU248" s="3" t="s">
        <v>83</v>
      </c>
      <c r="AY248" s="3" t="s">
        <v>134</v>
      </c>
      <c r="BE248" s="222" t="n">
        <f aca="false">IF(N248="základní",J248,0)</f>
        <v>0</v>
      </c>
      <c r="BF248" s="222" t="n">
        <f aca="false">IF(N248="snížená",J248,0)</f>
        <v>0</v>
      </c>
      <c r="BG248" s="222" t="n">
        <f aca="false">IF(N248="zákl. přenesená",J248,0)</f>
        <v>0</v>
      </c>
      <c r="BH248" s="222" t="n">
        <f aca="false">IF(N248="sníž. přenesená",J248,0)</f>
        <v>0</v>
      </c>
      <c r="BI248" s="222" t="n">
        <f aca="false">IF(N248="nulová",J248,0)</f>
        <v>0</v>
      </c>
      <c r="BJ248" s="3" t="s">
        <v>18</v>
      </c>
      <c r="BK248" s="222" t="n">
        <f aca="false">ROUND(I248*H248,2)</f>
        <v>0</v>
      </c>
      <c r="BL248" s="3" t="s">
        <v>141</v>
      </c>
      <c r="BM248" s="3" t="s">
        <v>393</v>
      </c>
    </row>
    <row r="249" s="237" customFormat="true" ht="12.8" hidden="false" customHeight="false" outlineLevel="0" collapsed="false">
      <c r="B249" s="238"/>
      <c r="C249" s="239"/>
      <c r="D249" s="223" t="s">
        <v>150</v>
      </c>
      <c r="E249" s="240"/>
      <c r="F249" s="241" t="s">
        <v>394</v>
      </c>
      <c r="G249" s="239"/>
      <c r="H249" s="242" t="n">
        <v>2580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150</v>
      </c>
      <c r="AU249" s="248" t="s">
        <v>83</v>
      </c>
      <c r="AV249" s="237" t="s">
        <v>83</v>
      </c>
      <c r="AW249" s="237" t="s">
        <v>37</v>
      </c>
      <c r="AX249" s="237" t="s">
        <v>74</v>
      </c>
      <c r="AY249" s="248" t="s">
        <v>134</v>
      </c>
    </row>
    <row r="250" s="237" customFormat="true" ht="12.8" hidden="false" customHeight="false" outlineLevel="0" collapsed="false">
      <c r="B250" s="238"/>
      <c r="C250" s="239"/>
      <c r="D250" s="223" t="s">
        <v>150</v>
      </c>
      <c r="E250" s="240"/>
      <c r="F250" s="241" t="s">
        <v>395</v>
      </c>
      <c r="G250" s="239"/>
      <c r="H250" s="242" t="n">
        <v>492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AT250" s="248" t="s">
        <v>150</v>
      </c>
      <c r="AU250" s="248" t="s">
        <v>83</v>
      </c>
      <c r="AV250" s="237" t="s">
        <v>83</v>
      </c>
      <c r="AW250" s="237" t="s">
        <v>37</v>
      </c>
      <c r="AX250" s="237" t="s">
        <v>74</v>
      </c>
      <c r="AY250" s="248" t="s">
        <v>134</v>
      </c>
    </row>
    <row r="251" s="249" customFormat="true" ht="12.8" hidden="false" customHeight="false" outlineLevel="0" collapsed="false">
      <c r="B251" s="250"/>
      <c r="C251" s="251"/>
      <c r="D251" s="223" t="s">
        <v>150</v>
      </c>
      <c r="E251" s="252"/>
      <c r="F251" s="253" t="s">
        <v>156</v>
      </c>
      <c r="G251" s="251"/>
      <c r="H251" s="254" t="n">
        <v>3072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AT251" s="260" t="s">
        <v>150</v>
      </c>
      <c r="AU251" s="260" t="s">
        <v>83</v>
      </c>
      <c r="AV251" s="249" t="s">
        <v>141</v>
      </c>
      <c r="AW251" s="249" t="s">
        <v>37</v>
      </c>
      <c r="AX251" s="249" t="s">
        <v>18</v>
      </c>
      <c r="AY251" s="260" t="s">
        <v>134</v>
      </c>
    </row>
    <row r="252" s="24" customFormat="true" ht="16.5" hidden="false" customHeight="true" outlineLevel="0" collapsed="false">
      <c r="B252" s="25"/>
      <c r="C252" s="211" t="s">
        <v>396</v>
      </c>
      <c r="D252" s="211" t="s">
        <v>137</v>
      </c>
      <c r="E252" s="212" t="s">
        <v>397</v>
      </c>
      <c r="F252" s="213" t="s">
        <v>398</v>
      </c>
      <c r="G252" s="214" t="s">
        <v>140</v>
      </c>
      <c r="H252" s="215" t="n">
        <v>2.838</v>
      </c>
      <c r="I252" s="216"/>
      <c r="J252" s="217" t="n">
        <f aca="false">ROUND(I252*H252,2)</f>
        <v>0</v>
      </c>
      <c r="K252" s="213" t="s">
        <v>147</v>
      </c>
      <c r="L252" s="30"/>
      <c r="M252" s="218"/>
      <c r="N252" s="219" t="s">
        <v>45</v>
      </c>
      <c r="O252" s="62"/>
      <c r="P252" s="220" t="n">
        <f aca="false">O252*H252</f>
        <v>0</v>
      </c>
      <c r="Q252" s="220" t="n">
        <v>0</v>
      </c>
      <c r="R252" s="220" t="n">
        <f aca="false">Q252*H252</f>
        <v>0</v>
      </c>
      <c r="S252" s="220" t="n">
        <v>0</v>
      </c>
      <c r="T252" s="221" t="n">
        <f aca="false">S252*H252</f>
        <v>0</v>
      </c>
      <c r="AR252" s="3" t="s">
        <v>141</v>
      </c>
      <c r="AT252" s="3" t="s">
        <v>137</v>
      </c>
      <c r="AU252" s="3" t="s">
        <v>83</v>
      </c>
      <c r="AY252" s="3" t="s">
        <v>134</v>
      </c>
      <c r="BE252" s="222" t="n">
        <f aca="false">IF(N252="základní",J252,0)</f>
        <v>0</v>
      </c>
      <c r="BF252" s="222" t="n">
        <f aca="false">IF(N252="snížená",J252,0)</f>
        <v>0</v>
      </c>
      <c r="BG252" s="222" t="n">
        <f aca="false">IF(N252="zákl. přenesená",J252,0)</f>
        <v>0</v>
      </c>
      <c r="BH252" s="222" t="n">
        <f aca="false">IF(N252="sníž. přenesená",J252,0)</f>
        <v>0</v>
      </c>
      <c r="BI252" s="222" t="n">
        <f aca="false">IF(N252="nulová",J252,0)</f>
        <v>0</v>
      </c>
      <c r="BJ252" s="3" t="s">
        <v>18</v>
      </c>
      <c r="BK252" s="222" t="n">
        <f aca="false">ROUND(I252*H252,2)</f>
        <v>0</v>
      </c>
      <c r="BL252" s="3" t="s">
        <v>141</v>
      </c>
      <c r="BM252" s="3" t="s">
        <v>399</v>
      </c>
    </row>
    <row r="253" s="24" customFormat="true" ht="12.8" hidden="false" customHeight="false" outlineLevel="0" collapsed="false">
      <c r="B253" s="25"/>
      <c r="C253" s="26"/>
      <c r="D253" s="223" t="s">
        <v>143</v>
      </c>
      <c r="E253" s="26"/>
      <c r="F253" s="224" t="s">
        <v>149</v>
      </c>
      <c r="G253" s="26"/>
      <c r="H253" s="26"/>
      <c r="I253" s="128"/>
      <c r="J253" s="26"/>
      <c r="K253" s="26"/>
      <c r="L253" s="30"/>
      <c r="M253" s="225"/>
      <c r="N253" s="62"/>
      <c r="O253" s="62"/>
      <c r="P253" s="62"/>
      <c r="Q253" s="62"/>
      <c r="R253" s="62"/>
      <c r="S253" s="62"/>
      <c r="T253" s="63"/>
      <c r="AT253" s="3" t="s">
        <v>143</v>
      </c>
      <c r="AU253" s="3" t="s">
        <v>83</v>
      </c>
    </row>
    <row r="254" s="226" customFormat="true" ht="12.8" hidden="false" customHeight="false" outlineLevel="0" collapsed="false">
      <c r="B254" s="227"/>
      <c r="C254" s="228"/>
      <c r="D254" s="223" t="s">
        <v>150</v>
      </c>
      <c r="E254" s="229"/>
      <c r="F254" s="230" t="s">
        <v>151</v>
      </c>
      <c r="G254" s="228"/>
      <c r="H254" s="229"/>
      <c r="I254" s="231"/>
      <c r="J254" s="228"/>
      <c r="K254" s="228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150</v>
      </c>
      <c r="AU254" s="236" t="s">
        <v>83</v>
      </c>
      <c r="AV254" s="226" t="s">
        <v>18</v>
      </c>
      <c r="AW254" s="226" t="s">
        <v>37</v>
      </c>
      <c r="AX254" s="226" t="s">
        <v>74</v>
      </c>
      <c r="AY254" s="236" t="s">
        <v>134</v>
      </c>
    </row>
    <row r="255" s="237" customFormat="true" ht="12.8" hidden="false" customHeight="false" outlineLevel="0" collapsed="false">
      <c r="B255" s="238"/>
      <c r="C255" s="239"/>
      <c r="D255" s="223" t="s">
        <v>150</v>
      </c>
      <c r="E255" s="240"/>
      <c r="F255" s="241" t="s">
        <v>223</v>
      </c>
      <c r="G255" s="239"/>
      <c r="H255" s="242" t="n">
        <v>0.148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AT255" s="248" t="s">
        <v>150</v>
      </c>
      <c r="AU255" s="248" t="s">
        <v>83</v>
      </c>
      <c r="AV255" s="237" t="s">
        <v>83</v>
      </c>
      <c r="AW255" s="237" t="s">
        <v>37</v>
      </c>
      <c r="AX255" s="237" t="s">
        <v>74</v>
      </c>
      <c r="AY255" s="248" t="s">
        <v>134</v>
      </c>
    </row>
    <row r="256" s="237" customFormat="true" ht="12.8" hidden="false" customHeight="false" outlineLevel="0" collapsed="false">
      <c r="B256" s="238"/>
      <c r="C256" s="239"/>
      <c r="D256" s="223" t="s">
        <v>150</v>
      </c>
      <c r="E256" s="240"/>
      <c r="F256" s="241" t="s">
        <v>224</v>
      </c>
      <c r="G256" s="239"/>
      <c r="H256" s="242" t="n">
        <v>1.621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AT256" s="248" t="s">
        <v>150</v>
      </c>
      <c r="AU256" s="248" t="s">
        <v>83</v>
      </c>
      <c r="AV256" s="237" t="s">
        <v>83</v>
      </c>
      <c r="AW256" s="237" t="s">
        <v>37</v>
      </c>
      <c r="AX256" s="237" t="s">
        <v>74</v>
      </c>
      <c r="AY256" s="248" t="s">
        <v>134</v>
      </c>
    </row>
    <row r="257" s="237" customFormat="true" ht="12.8" hidden="false" customHeight="false" outlineLevel="0" collapsed="false">
      <c r="B257" s="238"/>
      <c r="C257" s="239"/>
      <c r="D257" s="223" t="s">
        <v>150</v>
      </c>
      <c r="E257" s="240"/>
      <c r="F257" s="241" t="s">
        <v>225</v>
      </c>
      <c r="G257" s="239"/>
      <c r="H257" s="242" t="n">
        <v>1.044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AT257" s="248" t="s">
        <v>150</v>
      </c>
      <c r="AU257" s="248" t="s">
        <v>83</v>
      </c>
      <c r="AV257" s="237" t="s">
        <v>83</v>
      </c>
      <c r="AW257" s="237" t="s">
        <v>37</v>
      </c>
      <c r="AX257" s="237" t="s">
        <v>74</v>
      </c>
      <c r="AY257" s="248" t="s">
        <v>134</v>
      </c>
    </row>
    <row r="258" s="271" customFormat="true" ht="12.8" hidden="false" customHeight="false" outlineLevel="0" collapsed="false">
      <c r="B258" s="272"/>
      <c r="C258" s="273"/>
      <c r="D258" s="223" t="s">
        <v>150</v>
      </c>
      <c r="E258" s="274"/>
      <c r="F258" s="275" t="s">
        <v>182</v>
      </c>
      <c r="G258" s="273"/>
      <c r="H258" s="276" t="n">
        <v>2.813</v>
      </c>
      <c r="I258" s="277"/>
      <c r="J258" s="273"/>
      <c r="K258" s="273"/>
      <c r="L258" s="278"/>
      <c r="M258" s="279"/>
      <c r="N258" s="280"/>
      <c r="O258" s="280"/>
      <c r="P258" s="280"/>
      <c r="Q258" s="280"/>
      <c r="R258" s="280"/>
      <c r="S258" s="280"/>
      <c r="T258" s="281"/>
      <c r="AT258" s="282" t="s">
        <v>150</v>
      </c>
      <c r="AU258" s="282" t="s">
        <v>83</v>
      </c>
      <c r="AV258" s="271" t="s">
        <v>157</v>
      </c>
      <c r="AW258" s="271" t="s">
        <v>37</v>
      </c>
      <c r="AX258" s="271" t="s">
        <v>74</v>
      </c>
      <c r="AY258" s="282" t="s">
        <v>134</v>
      </c>
    </row>
    <row r="259" s="226" customFormat="true" ht="12.8" hidden="false" customHeight="false" outlineLevel="0" collapsed="false">
      <c r="B259" s="227"/>
      <c r="C259" s="228"/>
      <c r="D259" s="223" t="s">
        <v>150</v>
      </c>
      <c r="E259" s="229"/>
      <c r="F259" s="230" t="s">
        <v>226</v>
      </c>
      <c r="G259" s="228"/>
      <c r="H259" s="229"/>
      <c r="I259" s="231"/>
      <c r="J259" s="228"/>
      <c r="K259" s="228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150</v>
      </c>
      <c r="AU259" s="236" t="s">
        <v>83</v>
      </c>
      <c r="AV259" s="226" t="s">
        <v>18</v>
      </c>
      <c r="AW259" s="226" t="s">
        <v>37</v>
      </c>
      <c r="AX259" s="226" t="s">
        <v>74</v>
      </c>
      <c r="AY259" s="236" t="s">
        <v>134</v>
      </c>
    </row>
    <row r="260" s="237" customFormat="true" ht="12.8" hidden="false" customHeight="false" outlineLevel="0" collapsed="false">
      <c r="B260" s="238"/>
      <c r="C260" s="239"/>
      <c r="D260" s="223" t="s">
        <v>150</v>
      </c>
      <c r="E260" s="240"/>
      <c r="F260" s="241" t="s">
        <v>400</v>
      </c>
      <c r="G260" s="239"/>
      <c r="H260" s="242" t="n">
        <v>0.025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AT260" s="248" t="s">
        <v>150</v>
      </c>
      <c r="AU260" s="248" t="s">
        <v>83</v>
      </c>
      <c r="AV260" s="237" t="s">
        <v>83</v>
      </c>
      <c r="AW260" s="237" t="s">
        <v>37</v>
      </c>
      <c r="AX260" s="237" t="s">
        <v>74</v>
      </c>
      <c r="AY260" s="248" t="s">
        <v>134</v>
      </c>
    </row>
    <row r="261" s="271" customFormat="true" ht="12.8" hidden="false" customHeight="false" outlineLevel="0" collapsed="false">
      <c r="B261" s="272"/>
      <c r="C261" s="273"/>
      <c r="D261" s="223" t="s">
        <v>150</v>
      </c>
      <c r="E261" s="274"/>
      <c r="F261" s="275" t="s">
        <v>182</v>
      </c>
      <c r="G261" s="273"/>
      <c r="H261" s="276" t="n">
        <v>0.025</v>
      </c>
      <c r="I261" s="277"/>
      <c r="J261" s="273"/>
      <c r="K261" s="273"/>
      <c r="L261" s="278"/>
      <c r="M261" s="279"/>
      <c r="N261" s="280"/>
      <c r="O261" s="280"/>
      <c r="P261" s="280"/>
      <c r="Q261" s="280"/>
      <c r="R261" s="280"/>
      <c r="S261" s="280"/>
      <c r="T261" s="281"/>
      <c r="AT261" s="282" t="s">
        <v>150</v>
      </c>
      <c r="AU261" s="282" t="s">
        <v>83</v>
      </c>
      <c r="AV261" s="271" t="s">
        <v>157</v>
      </c>
      <c r="AW261" s="271" t="s">
        <v>37</v>
      </c>
      <c r="AX261" s="271" t="s">
        <v>74</v>
      </c>
      <c r="AY261" s="282" t="s">
        <v>134</v>
      </c>
    </row>
    <row r="262" s="249" customFormat="true" ht="12.8" hidden="false" customHeight="false" outlineLevel="0" collapsed="false">
      <c r="B262" s="250"/>
      <c r="C262" s="251"/>
      <c r="D262" s="223" t="s">
        <v>150</v>
      </c>
      <c r="E262" s="252"/>
      <c r="F262" s="253" t="s">
        <v>156</v>
      </c>
      <c r="G262" s="251"/>
      <c r="H262" s="254" t="n">
        <v>2.838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AT262" s="260" t="s">
        <v>150</v>
      </c>
      <c r="AU262" s="260" t="s">
        <v>83</v>
      </c>
      <c r="AV262" s="249" t="s">
        <v>141</v>
      </c>
      <c r="AW262" s="249" t="s">
        <v>37</v>
      </c>
      <c r="AX262" s="249" t="s">
        <v>18</v>
      </c>
      <c r="AY262" s="260" t="s">
        <v>134</v>
      </c>
    </row>
    <row r="263" s="24" customFormat="true" ht="16.5" hidden="false" customHeight="true" outlineLevel="0" collapsed="false">
      <c r="B263" s="25"/>
      <c r="C263" s="211" t="s">
        <v>401</v>
      </c>
      <c r="D263" s="211" t="s">
        <v>137</v>
      </c>
      <c r="E263" s="212" t="s">
        <v>402</v>
      </c>
      <c r="F263" s="213" t="s">
        <v>403</v>
      </c>
      <c r="G263" s="214" t="s">
        <v>140</v>
      </c>
      <c r="H263" s="215" t="n">
        <v>1.938</v>
      </c>
      <c r="I263" s="216"/>
      <c r="J263" s="217" t="n">
        <f aca="false">ROUND(I263*H263,2)</f>
        <v>0</v>
      </c>
      <c r="K263" s="213" t="s">
        <v>147</v>
      </c>
      <c r="L263" s="30"/>
      <c r="M263" s="218"/>
      <c r="N263" s="219" t="s">
        <v>45</v>
      </c>
      <c r="O263" s="62"/>
      <c r="P263" s="220" t="n">
        <f aca="false">O263*H263</f>
        <v>0</v>
      </c>
      <c r="Q263" s="220" t="n">
        <v>0</v>
      </c>
      <c r="R263" s="220" t="n">
        <f aca="false">Q263*H263</f>
        <v>0</v>
      </c>
      <c r="S263" s="220" t="n">
        <v>0</v>
      </c>
      <c r="T263" s="221" t="n">
        <f aca="false">S263*H263</f>
        <v>0</v>
      </c>
      <c r="AR263" s="3" t="s">
        <v>141</v>
      </c>
      <c r="AT263" s="3" t="s">
        <v>137</v>
      </c>
      <c r="AU263" s="3" t="s">
        <v>83</v>
      </c>
      <c r="AY263" s="3" t="s">
        <v>134</v>
      </c>
      <c r="BE263" s="222" t="n">
        <f aca="false">IF(N263="základní",J263,0)</f>
        <v>0</v>
      </c>
      <c r="BF263" s="222" t="n">
        <f aca="false">IF(N263="snížená",J263,0)</f>
        <v>0</v>
      </c>
      <c r="BG263" s="222" t="n">
        <f aca="false">IF(N263="zákl. přenesená",J263,0)</f>
        <v>0</v>
      </c>
      <c r="BH263" s="222" t="n">
        <f aca="false">IF(N263="sníž. přenesená",J263,0)</f>
        <v>0</v>
      </c>
      <c r="BI263" s="222" t="n">
        <f aca="false">IF(N263="nulová",J263,0)</f>
        <v>0</v>
      </c>
      <c r="BJ263" s="3" t="s">
        <v>18</v>
      </c>
      <c r="BK263" s="222" t="n">
        <f aca="false">ROUND(I263*H263,2)</f>
        <v>0</v>
      </c>
      <c r="BL263" s="3" t="s">
        <v>141</v>
      </c>
      <c r="BM263" s="3" t="s">
        <v>404</v>
      </c>
    </row>
    <row r="264" s="24" customFormat="true" ht="12.8" hidden="false" customHeight="false" outlineLevel="0" collapsed="false">
      <c r="B264" s="25"/>
      <c r="C264" s="26"/>
      <c r="D264" s="223" t="s">
        <v>143</v>
      </c>
      <c r="E264" s="26"/>
      <c r="F264" s="224" t="s">
        <v>149</v>
      </c>
      <c r="G264" s="26"/>
      <c r="H264" s="26"/>
      <c r="I264" s="128"/>
      <c r="J264" s="26"/>
      <c r="K264" s="26"/>
      <c r="L264" s="30"/>
      <c r="M264" s="225"/>
      <c r="N264" s="62"/>
      <c r="O264" s="62"/>
      <c r="P264" s="62"/>
      <c r="Q264" s="62"/>
      <c r="R264" s="62"/>
      <c r="S264" s="62"/>
      <c r="T264" s="63"/>
      <c r="AT264" s="3" t="s">
        <v>143</v>
      </c>
      <c r="AU264" s="3" t="s">
        <v>83</v>
      </c>
    </row>
    <row r="265" s="226" customFormat="true" ht="12.8" hidden="false" customHeight="false" outlineLevel="0" collapsed="false">
      <c r="B265" s="227"/>
      <c r="C265" s="228"/>
      <c r="D265" s="223" t="s">
        <v>150</v>
      </c>
      <c r="E265" s="229"/>
      <c r="F265" s="230" t="s">
        <v>405</v>
      </c>
      <c r="G265" s="228"/>
      <c r="H265" s="229"/>
      <c r="I265" s="231"/>
      <c r="J265" s="228"/>
      <c r="K265" s="228"/>
      <c r="L265" s="232"/>
      <c r="M265" s="233"/>
      <c r="N265" s="234"/>
      <c r="O265" s="234"/>
      <c r="P265" s="234"/>
      <c r="Q265" s="234"/>
      <c r="R265" s="234"/>
      <c r="S265" s="234"/>
      <c r="T265" s="235"/>
      <c r="AT265" s="236" t="s">
        <v>150</v>
      </c>
      <c r="AU265" s="236" t="s">
        <v>83</v>
      </c>
      <c r="AV265" s="226" t="s">
        <v>18</v>
      </c>
      <c r="AW265" s="226" t="s">
        <v>37</v>
      </c>
      <c r="AX265" s="226" t="s">
        <v>74</v>
      </c>
      <c r="AY265" s="236" t="s">
        <v>134</v>
      </c>
    </row>
    <row r="266" s="226" customFormat="true" ht="12.8" hidden="false" customHeight="false" outlineLevel="0" collapsed="false">
      <c r="B266" s="227"/>
      <c r="C266" s="228"/>
      <c r="D266" s="223" t="s">
        <v>150</v>
      </c>
      <c r="E266" s="229"/>
      <c r="F266" s="230" t="s">
        <v>151</v>
      </c>
      <c r="G266" s="228"/>
      <c r="H266" s="229"/>
      <c r="I266" s="231"/>
      <c r="J266" s="228"/>
      <c r="K266" s="228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150</v>
      </c>
      <c r="AU266" s="236" t="s">
        <v>83</v>
      </c>
      <c r="AV266" s="226" t="s">
        <v>18</v>
      </c>
      <c r="AW266" s="226" t="s">
        <v>37</v>
      </c>
      <c r="AX266" s="226" t="s">
        <v>74</v>
      </c>
      <c r="AY266" s="236" t="s">
        <v>134</v>
      </c>
    </row>
    <row r="267" s="237" customFormat="true" ht="12.8" hidden="false" customHeight="false" outlineLevel="0" collapsed="false">
      <c r="B267" s="238"/>
      <c r="C267" s="239"/>
      <c r="D267" s="223" t="s">
        <v>150</v>
      </c>
      <c r="E267" s="240"/>
      <c r="F267" s="241" t="s">
        <v>406</v>
      </c>
      <c r="G267" s="239"/>
      <c r="H267" s="242" t="n">
        <v>0.945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AT267" s="248" t="s">
        <v>150</v>
      </c>
      <c r="AU267" s="248" t="s">
        <v>83</v>
      </c>
      <c r="AV267" s="237" t="s">
        <v>83</v>
      </c>
      <c r="AW267" s="237" t="s">
        <v>37</v>
      </c>
      <c r="AX267" s="237" t="s">
        <v>74</v>
      </c>
      <c r="AY267" s="248" t="s">
        <v>134</v>
      </c>
    </row>
    <row r="268" s="237" customFormat="true" ht="12.8" hidden="false" customHeight="false" outlineLevel="0" collapsed="false">
      <c r="B268" s="238"/>
      <c r="C268" s="239"/>
      <c r="D268" s="223" t="s">
        <v>150</v>
      </c>
      <c r="E268" s="240"/>
      <c r="F268" s="241" t="s">
        <v>407</v>
      </c>
      <c r="G268" s="239"/>
      <c r="H268" s="242" t="n">
        <v>0.287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AT268" s="248" t="s">
        <v>150</v>
      </c>
      <c r="AU268" s="248" t="s">
        <v>83</v>
      </c>
      <c r="AV268" s="237" t="s">
        <v>83</v>
      </c>
      <c r="AW268" s="237" t="s">
        <v>37</v>
      </c>
      <c r="AX268" s="237" t="s">
        <v>74</v>
      </c>
      <c r="AY268" s="248" t="s">
        <v>134</v>
      </c>
    </row>
    <row r="269" s="237" customFormat="true" ht="12.8" hidden="false" customHeight="false" outlineLevel="0" collapsed="false">
      <c r="B269" s="238"/>
      <c r="C269" s="239"/>
      <c r="D269" s="223" t="s">
        <v>150</v>
      </c>
      <c r="E269" s="240"/>
      <c r="F269" s="241" t="s">
        <v>408</v>
      </c>
      <c r="G269" s="239"/>
      <c r="H269" s="242" t="n">
        <v>0.119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AT269" s="248" t="s">
        <v>150</v>
      </c>
      <c r="AU269" s="248" t="s">
        <v>83</v>
      </c>
      <c r="AV269" s="237" t="s">
        <v>83</v>
      </c>
      <c r="AW269" s="237" t="s">
        <v>37</v>
      </c>
      <c r="AX269" s="237" t="s">
        <v>74</v>
      </c>
      <c r="AY269" s="248" t="s">
        <v>134</v>
      </c>
    </row>
    <row r="270" s="237" customFormat="true" ht="12.8" hidden="false" customHeight="false" outlineLevel="0" collapsed="false">
      <c r="B270" s="238"/>
      <c r="C270" s="239"/>
      <c r="D270" s="223" t="s">
        <v>150</v>
      </c>
      <c r="E270" s="240"/>
      <c r="F270" s="241" t="s">
        <v>409</v>
      </c>
      <c r="G270" s="239"/>
      <c r="H270" s="242" t="n">
        <v>0.17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AT270" s="248" t="s">
        <v>150</v>
      </c>
      <c r="AU270" s="248" t="s">
        <v>83</v>
      </c>
      <c r="AV270" s="237" t="s">
        <v>83</v>
      </c>
      <c r="AW270" s="237" t="s">
        <v>37</v>
      </c>
      <c r="AX270" s="237" t="s">
        <v>74</v>
      </c>
      <c r="AY270" s="248" t="s">
        <v>134</v>
      </c>
    </row>
    <row r="271" s="237" customFormat="true" ht="12.8" hidden="false" customHeight="false" outlineLevel="0" collapsed="false">
      <c r="B271" s="238"/>
      <c r="C271" s="239"/>
      <c r="D271" s="223" t="s">
        <v>150</v>
      </c>
      <c r="E271" s="240"/>
      <c r="F271" s="241" t="s">
        <v>410</v>
      </c>
      <c r="G271" s="239"/>
      <c r="H271" s="242" t="n">
        <v>0.103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AT271" s="248" t="s">
        <v>150</v>
      </c>
      <c r="AU271" s="248" t="s">
        <v>83</v>
      </c>
      <c r="AV271" s="237" t="s">
        <v>83</v>
      </c>
      <c r="AW271" s="237" t="s">
        <v>37</v>
      </c>
      <c r="AX271" s="237" t="s">
        <v>74</v>
      </c>
      <c r="AY271" s="248" t="s">
        <v>134</v>
      </c>
    </row>
    <row r="272" s="237" customFormat="true" ht="12.8" hidden="false" customHeight="false" outlineLevel="0" collapsed="false">
      <c r="B272" s="238"/>
      <c r="C272" s="239"/>
      <c r="D272" s="223" t="s">
        <v>150</v>
      </c>
      <c r="E272" s="240"/>
      <c r="F272" s="241" t="s">
        <v>411</v>
      </c>
      <c r="G272" s="239"/>
      <c r="H272" s="242" t="n">
        <v>0.314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AT272" s="248" t="s">
        <v>150</v>
      </c>
      <c r="AU272" s="248" t="s">
        <v>83</v>
      </c>
      <c r="AV272" s="237" t="s">
        <v>83</v>
      </c>
      <c r="AW272" s="237" t="s">
        <v>37</v>
      </c>
      <c r="AX272" s="237" t="s">
        <v>74</v>
      </c>
      <c r="AY272" s="248" t="s">
        <v>134</v>
      </c>
    </row>
    <row r="273" s="249" customFormat="true" ht="12.8" hidden="false" customHeight="false" outlineLevel="0" collapsed="false">
      <c r="B273" s="250"/>
      <c r="C273" s="251"/>
      <c r="D273" s="223" t="s">
        <v>150</v>
      </c>
      <c r="E273" s="252"/>
      <c r="F273" s="253" t="s">
        <v>156</v>
      </c>
      <c r="G273" s="251"/>
      <c r="H273" s="254" t="n">
        <v>1.938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AT273" s="260" t="s">
        <v>150</v>
      </c>
      <c r="AU273" s="260" t="s">
        <v>83</v>
      </c>
      <c r="AV273" s="249" t="s">
        <v>141</v>
      </c>
      <c r="AW273" s="249" t="s">
        <v>37</v>
      </c>
      <c r="AX273" s="249" t="s">
        <v>18</v>
      </c>
      <c r="AY273" s="260" t="s">
        <v>134</v>
      </c>
    </row>
    <row r="274" s="24" customFormat="true" ht="16.5" hidden="false" customHeight="true" outlineLevel="0" collapsed="false">
      <c r="B274" s="25"/>
      <c r="C274" s="211" t="s">
        <v>412</v>
      </c>
      <c r="D274" s="211" t="s">
        <v>137</v>
      </c>
      <c r="E274" s="212" t="s">
        <v>413</v>
      </c>
      <c r="F274" s="213" t="s">
        <v>414</v>
      </c>
      <c r="G274" s="214" t="s">
        <v>140</v>
      </c>
      <c r="H274" s="215" t="n">
        <v>1.329</v>
      </c>
      <c r="I274" s="216"/>
      <c r="J274" s="217" t="n">
        <f aca="false">ROUND(I274*H274,2)</f>
        <v>0</v>
      </c>
      <c r="K274" s="213" t="s">
        <v>147</v>
      </c>
      <c r="L274" s="30"/>
      <c r="M274" s="218"/>
      <c r="N274" s="219" t="s">
        <v>45</v>
      </c>
      <c r="O274" s="62"/>
      <c r="P274" s="220" t="n">
        <f aca="false">O274*H274</f>
        <v>0</v>
      </c>
      <c r="Q274" s="220" t="n">
        <v>0</v>
      </c>
      <c r="R274" s="220" t="n">
        <f aca="false">Q274*H274</f>
        <v>0</v>
      </c>
      <c r="S274" s="220" t="n">
        <v>0</v>
      </c>
      <c r="T274" s="221" t="n">
        <f aca="false">S274*H274</f>
        <v>0</v>
      </c>
      <c r="AR274" s="3" t="s">
        <v>141</v>
      </c>
      <c r="AT274" s="3" t="s">
        <v>137</v>
      </c>
      <c r="AU274" s="3" t="s">
        <v>83</v>
      </c>
      <c r="AY274" s="3" t="s">
        <v>134</v>
      </c>
      <c r="BE274" s="222" t="n">
        <f aca="false">IF(N274="základní",J274,0)</f>
        <v>0</v>
      </c>
      <c r="BF274" s="222" t="n">
        <f aca="false">IF(N274="snížená",J274,0)</f>
        <v>0</v>
      </c>
      <c r="BG274" s="222" t="n">
        <f aca="false">IF(N274="zákl. přenesená",J274,0)</f>
        <v>0</v>
      </c>
      <c r="BH274" s="222" t="n">
        <f aca="false">IF(N274="sníž. přenesená",J274,0)</f>
        <v>0</v>
      </c>
      <c r="BI274" s="222" t="n">
        <f aca="false">IF(N274="nulová",J274,0)</f>
        <v>0</v>
      </c>
      <c r="BJ274" s="3" t="s">
        <v>18</v>
      </c>
      <c r="BK274" s="222" t="n">
        <f aca="false">ROUND(I274*H274,2)</f>
        <v>0</v>
      </c>
      <c r="BL274" s="3" t="s">
        <v>141</v>
      </c>
      <c r="BM274" s="3" t="s">
        <v>415</v>
      </c>
    </row>
    <row r="275" s="24" customFormat="true" ht="12.8" hidden="false" customHeight="false" outlineLevel="0" collapsed="false">
      <c r="B275" s="25"/>
      <c r="C275" s="26"/>
      <c r="D275" s="223" t="s">
        <v>143</v>
      </c>
      <c r="E275" s="26"/>
      <c r="F275" s="224" t="s">
        <v>149</v>
      </c>
      <c r="G275" s="26"/>
      <c r="H275" s="26"/>
      <c r="I275" s="128"/>
      <c r="J275" s="26"/>
      <c r="K275" s="26"/>
      <c r="L275" s="30"/>
      <c r="M275" s="225"/>
      <c r="N275" s="62"/>
      <c r="O275" s="62"/>
      <c r="P275" s="62"/>
      <c r="Q275" s="62"/>
      <c r="R275" s="62"/>
      <c r="S275" s="62"/>
      <c r="T275" s="63"/>
      <c r="AT275" s="3" t="s">
        <v>143</v>
      </c>
      <c r="AU275" s="3" t="s">
        <v>83</v>
      </c>
    </row>
    <row r="276" s="226" customFormat="true" ht="12.8" hidden="false" customHeight="false" outlineLevel="0" collapsed="false">
      <c r="B276" s="227"/>
      <c r="C276" s="228"/>
      <c r="D276" s="223" t="s">
        <v>150</v>
      </c>
      <c r="E276" s="229"/>
      <c r="F276" s="230" t="s">
        <v>151</v>
      </c>
      <c r="G276" s="228"/>
      <c r="H276" s="229"/>
      <c r="I276" s="231"/>
      <c r="J276" s="228"/>
      <c r="K276" s="228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150</v>
      </c>
      <c r="AU276" s="236" t="s">
        <v>83</v>
      </c>
      <c r="AV276" s="226" t="s">
        <v>18</v>
      </c>
      <c r="AW276" s="226" t="s">
        <v>37</v>
      </c>
      <c r="AX276" s="226" t="s">
        <v>74</v>
      </c>
      <c r="AY276" s="236" t="s">
        <v>134</v>
      </c>
    </row>
    <row r="277" s="237" customFormat="true" ht="12.8" hidden="false" customHeight="false" outlineLevel="0" collapsed="false">
      <c r="B277" s="238"/>
      <c r="C277" s="239"/>
      <c r="D277" s="223" t="s">
        <v>150</v>
      </c>
      <c r="E277" s="240"/>
      <c r="F277" s="241" t="s">
        <v>416</v>
      </c>
      <c r="G277" s="239"/>
      <c r="H277" s="242" t="n">
        <v>0.296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AT277" s="248" t="s">
        <v>150</v>
      </c>
      <c r="AU277" s="248" t="s">
        <v>83</v>
      </c>
      <c r="AV277" s="237" t="s">
        <v>83</v>
      </c>
      <c r="AW277" s="237" t="s">
        <v>37</v>
      </c>
      <c r="AX277" s="237" t="s">
        <v>74</v>
      </c>
      <c r="AY277" s="248" t="s">
        <v>134</v>
      </c>
    </row>
    <row r="278" s="237" customFormat="true" ht="12.8" hidden="false" customHeight="false" outlineLevel="0" collapsed="false">
      <c r="B278" s="238"/>
      <c r="C278" s="239"/>
      <c r="D278" s="223" t="s">
        <v>150</v>
      </c>
      <c r="E278" s="240"/>
      <c r="F278" s="241" t="s">
        <v>417</v>
      </c>
      <c r="G278" s="239"/>
      <c r="H278" s="242" t="n">
        <v>3.242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150</v>
      </c>
      <c r="AU278" s="248" t="s">
        <v>83</v>
      </c>
      <c r="AV278" s="237" t="s">
        <v>83</v>
      </c>
      <c r="AW278" s="237" t="s">
        <v>37</v>
      </c>
      <c r="AX278" s="237" t="s">
        <v>74</v>
      </c>
      <c r="AY278" s="248" t="s">
        <v>134</v>
      </c>
    </row>
    <row r="279" s="237" customFormat="true" ht="12.8" hidden="false" customHeight="false" outlineLevel="0" collapsed="false">
      <c r="B279" s="238"/>
      <c r="C279" s="239"/>
      <c r="D279" s="223" t="s">
        <v>150</v>
      </c>
      <c r="E279" s="240"/>
      <c r="F279" s="241" t="s">
        <v>418</v>
      </c>
      <c r="G279" s="239"/>
      <c r="H279" s="242" t="n">
        <v>2.089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AT279" s="248" t="s">
        <v>150</v>
      </c>
      <c r="AU279" s="248" t="s">
        <v>83</v>
      </c>
      <c r="AV279" s="237" t="s">
        <v>83</v>
      </c>
      <c r="AW279" s="237" t="s">
        <v>37</v>
      </c>
      <c r="AX279" s="237" t="s">
        <v>74</v>
      </c>
      <c r="AY279" s="248" t="s">
        <v>134</v>
      </c>
    </row>
    <row r="280" s="237" customFormat="true" ht="12.8" hidden="false" customHeight="false" outlineLevel="0" collapsed="false">
      <c r="B280" s="238"/>
      <c r="C280" s="239"/>
      <c r="D280" s="223" t="s">
        <v>150</v>
      </c>
      <c r="E280" s="240"/>
      <c r="F280" s="241" t="s">
        <v>419</v>
      </c>
      <c r="G280" s="239"/>
      <c r="H280" s="242" t="n">
        <v>-4.712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150</v>
      </c>
      <c r="AU280" s="248" t="s">
        <v>83</v>
      </c>
      <c r="AV280" s="237" t="s">
        <v>83</v>
      </c>
      <c r="AW280" s="237" t="s">
        <v>37</v>
      </c>
      <c r="AX280" s="237" t="s">
        <v>74</v>
      </c>
      <c r="AY280" s="248" t="s">
        <v>134</v>
      </c>
    </row>
    <row r="281" s="271" customFormat="true" ht="12.8" hidden="false" customHeight="false" outlineLevel="0" collapsed="false">
      <c r="B281" s="272"/>
      <c r="C281" s="273"/>
      <c r="D281" s="223" t="s">
        <v>150</v>
      </c>
      <c r="E281" s="274"/>
      <c r="F281" s="275" t="s">
        <v>182</v>
      </c>
      <c r="G281" s="273"/>
      <c r="H281" s="276" t="n">
        <v>0.915</v>
      </c>
      <c r="I281" s="277"/>
      <c r="J281" s="273"/>
      <c r="K281" s="273"/>
      <c r="L281" s="278"/>
      <c r="M281" s="279"/>
      <c r="N281" s="280"/>
      <c r="O281" s="280"/>
      <c r="P281" s="280"/>
      <c r="Q281" s="280"/>
      <c r="R281" s="280"/>
      <c r="S281" s="280"/>
      <c r="T281" s="281"/>
      <c r="AT281" s="282" t="s">
        <v>150</v>
      </c>
      <c r="AU281" s="282" t="s">
        <v>83</v>
      </c>
      <c r="AV281" s="271" t="s">
        <v>157</v>
      </c>
      <c r="AW281" s="271" t="s">
        <v>37</v>
      </c>
      <c r="AX281" s="271" t="s">
        <v>74</v>
      </c>
      <c r="AY281" s="282" t="s">
        <v>134</v>
      </c>
    </row>
    <row r="282" s="226" customFormat="true" ht="12.8" hidden="false" customHeight="false" outlineLevel="0" collapsed="false">
      <c r="B282" s="227"/>
      <c r="C282" s="228"/>
      <c r="D282" s="223" t="s">
        <v>150</v>
      </c>
      <c r="E282" s="229"/>
      <c r="F282" s="230" t="s">
        <v>226</v>
      </c>
      <c r="G282" s="228"/>
      <c r="H282" s="229"/>
      <c r="I282" s="231"/>
      <c r="J282" s="228"/>
      <c r="K282" s="228"/>
      <c r="L282" s="232"/>
      <c r="M282" s="233"/>
      <c r="N282" s="234"/>
      <c r="O282" s="234"/>
      <c r="P282" s="234"/>
      <c r="Q282" s="234"/>
      <c r="R282" s="234"/>
      <c r="S282" s="234"/>
      <c r="T282" s="235"/>
      <c r="AT282" s="236" t="s">
        <v>150</v>
      </c>
      <c r="AU282" s="236" t="s">
        <v>83</v>
      </c>
      <c r="AV282" s="226" t="s">
        <v>18</v>
      </c>
      <c r="AW282" s="226" t="s">
        <v>37</v>
      </c>
      <c r="AX282" s="226" t="s">
        <v>74</v>
      </c>
      <c r="AY282" s="236" t="s">
        <v>134</v>
      </c>
    </row>
    <row r="283" s="237" customFormat="true" ht="12.8" hidden="false" customHeight="false" outlineLevel="0" collapsed="false">
      <c r="B283" s="238"/>
      <c r="C283" s="239"/>
      <c r="D283" s="223" t="s">
        <v>150</v>
      </c>
      <c r="E283" s="240"/>
      <c r="F283" s="241" t="s">
        <v>155</v>
      </c>
      <c r="G283" s="239"/>
      <c r="H283" s="242" t="n">
        <v>0.389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AT283" s="248" t="s">
        <v>150</v>
      </c>
      <c r="AU283" s="248" t="s">
        <v>83</v>
      </c>
      <c r="AV283" s="237" t="s">
        <v>83</v>
      </c>
      <c r="AW283" s="237" t="s">
        <v>37</v>
      </c>
      <c r="AX283" s="237" t="s">
        <v>74</v>
      </c>
      <c r="AY283" s="248" t="s">
        <v>134</v>
      </c>
    </row>
    <row r="284" s="237" customFormat="true" ht="12.8" hidden="false" customHeight="false" outlineLevel="0" collapsed="false">
      <c r="B284" s="238"/>
      <c r="C284" s="239"/>
      <c r="D284" s="223" t="s">
        <v>150</v>
      </c>
      <c r="E284" s="240"/>
      <c r="F284" s="241" t="s">
        <v>400</v>
      </c>
      <c r="G284" s="239"/>
      <c r="H284" s="242" t="n">
        <v>0.025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AT284" s="248" t="s">
        <v>150</v>
      </c>
      <c r="AU284" s="248" t="s">
        <v>83</v>
      </c>
      <c r="AV284" s="237" t="s">
        <v>83</v>
      </c>
      <c r="AW284" s="237" t="s">
        <v>37</v>
      </c>
      <c r="AX284" s="237" t="s">
        <v>74</v>
      </c>
      <c r="AY284" s="248" t="s">
        <v>134</v>
      </c>
    </row>
    <row r="285" s="271" customFormat="true" ht="12.8" hidden="false" customHeight="false" outlineLevel="0" collapsed="false">
      <c r="B285" s="272"/>
      <c r="C285" s="273"/>
      <c r="D285" s="223" t="s">
        <v>150</v>
      </c>
      <c r="E285" s="274"/>
      <c r="F285" s="275" t="s">
        <v>182</v>
      </c>
      <c r="G285" s="273"/>
      <c r="H285" s="276" t="n">
        <v>0.414</v>
      </c>
      <c r="I285" s="277"/>
      <c r="J285" s="273"/>
      <c r="K285" s="273"/>
      <c r="L285" s="278"/>
      <c r="M285" s="279"/>
      <c r="N285" s="280"/>
      <c r="O285" s="280"/>
      <c r="P285" s="280"/>
      <c r="Q285" s="280"/>
      <c r="R285" s="280"/>
      <c r="S285" s="280"/>
      <c r="T285" s="281"/>
      <c r="AT285" s="282" t="s">
        <v>150</v>
      </c>
      <c r="AU285" s="282" t="s">
        <v>83</v>
      </c>
      <c r="AV285" s="271" t="s">
        <v>157</v>
      </c>
      <c r="AW285" s="271" t="s">
        <v>37</v>
      </c>
      <c r="AX285" s="271" t="s">
        <v>74</v>
      </c>
      <c r="AY285" s="282" t="s">
        <v>134</v>
      </c>
    </row>
    <row r="286" s="249" customFormat="true" ht="12.8" hidden="false" customHeight="false" outlineLevel="0" collapsed="false">
      <c r="B286" s="250"/>
      <c r="C286" s="251"/>
      <c r="D286" s="223" t="s">
        <v>150</v>
      </c>
      <c r="E286" s="252"/>
      <c r="F286" s="253" t="s">
        <v>156</v>
      </c>
      <c r="G286" s="251"/>
      <c r="H286" s="254" t="n">
        <v>1.329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AT286" s="260" t="s">
        <v>150</v>
      </c>
      <c r="AU286" s="260" t="s">
        <v>83</v>
      </c>
      <c r="AV286" s="249" t="s">
        <v>141</v>
      </c>
      <c r="AW286" s="249" t="s">
        <v>37</v>
      </c>
      <c r="AX286" s="249" t="s">
        <v>18</v>
      </c>
      <c r="AY286" s="260" t="s">
        <v>134</v>
      </c>
    </row>
    <row r="287" s="24" customFormat="true" ht="16.5" hidden="false" customHeight="true" outlineLevel="0" collapsed="false">
      <c r="B287" s="25"/>
      <c r="C287" s="211" t="s">
        <v>420</v>
      </c>
      <c r="D287" s="211" t="s">
        <v>137</v>
      </c>
      <c r="E287" s="212" t="s">
        <v>421</v>
      </c>
      <c r="F287" s="213" t="s">
        <v>422</v>
      </c>
      <c r="G287" s="214" t="s">
        <v>423</v>
      </c>
      <c r="H287" s="215" t="n">
        <v>104</v>
      </c>
      <c r="I287" s="216"/>
      <c r="J287" s="217" t="n">
        <f aca="false">ROUND(I287*H287,2)</f>
        <v>0</v>
      </c>
      <c r="K287" s="213" t="s">
        <v>147</v>
      </c>
      <c r="L287" s="30"/>
      <c r="M287" s="218"/>
      <c r="N287" s="219" t="s">
        <v>45</v>
      </c>
      <c r="O287" s="62"/>
      <c r="P287" s="220" t="n">
        <f aca="false">O287*H287</f>
        <v>0</v>
      </c>
      <c r="Q287" s="220" t="n">
        <v>0</v>
      </c>
      <c r="R287" s="220" t="n">
        <f aca="false">Q287*H287</f>
        <v>0</v>
      </c>
      <c r="S287" s="220" t="n">
        <v>0</v>
      </c>
      <c r="T287" s="221" t="n">
        <f aca="false">S287*H287</f>
        <v>0</v>
      </c>
      <c r="AR287" s="3" t="s">
        <v>141</v>
      </c>
      <c r="AT287" s="3" t="s">
        <v>137</v>
      </c>
      <c r="AU287" s="3" t="s">
        <v>83</v>
      </c>
      <c r="AY287" s="3" t="s">
        <v>134</v>
      </c>
      <c r="BE287" s="222" t="n">
        <f aca="false">IF(N287="základní",J287,0)</f>
        <v>0</v>
      </c>
      <c r="BF287" s="222" t="n">
        <f aca="false">IF(N287="snížená",J287,0)</f>
        <v>0</v>
      </c>
      <c r="BG287" s="222" t="n">
        <f aca="false">IF(N287="zákl. přenesená",J287,0)</f>
        <v>0</v>
      </c>
      <c r="BH287" s="222" t="n">
        <f aca="false">IF(N287="sníž. přenesená",J287,0)</f>
        <v>0</v>
      </c>
      <c r="BI287" s="222" t="n">
        <f aca="false">IF(N287="nulová",J287,0)</f>
        <v>0</v>
      </c>
      <c r="BJ287" s="3" t="s">
        <v>18</v>
      </c>
      <c r="BK287" s="222" t="n">
        <f aca="false">ROUND(I287*H287,2)</f>
        <v>0</v>
      </c>
      <c r="BL287" s="3" t="s">
        <v>141</v>
      </c>
      <c r="BM287" s="3" t="s">
        <v>424</v>
      </c>
    </row>
    <row r="288" s="226" customFormat="true" ht="12.8" hidden="false" customHeight="false" outlineLevel="0" collapsed="false">
      <c r="B288" s="227"/>
      <c r="C288" s="228"/>
      <c r="D288" s="223" t="s">
        <v>150</v>
      </c>
      <c r="E288" s="229"/>
      <c r="F288" s="230" t="s">
        <v>151</v>
      </c>
      <c r="G288" s="228"/>
      <c r="H288" s="229"/>
      <c r="I288" s="231"/>
      <c r="J288" s="228"/>
      <c r="K288" s="228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150</v>
      </c>
      <c r="AU288" s="236" t="s">
        <v>83</v>
      </c>
      <c r="AV288" s="226" t="s">
        <v>18</v>
      </c>
      <c r="AW288" s="226" t="s">
        <v>37</v>
      </c>
      <c r="AX288" s="226" t="s">
        <v>74</v>
      </c>
      <c r="AY288" s="236" t="s">
        <v>134</v>
      </c>
    </row>
    <row r="289" s="237" customFormat="true" ht="12.8" hidden="false" customHeight="false" outlineLevel="0" collapsed="false">
      <c r="B289" s="238"/>
      <c r="C289" s="239"/>
      <c r="D289" s="223" t="s">
        <v>150</v>
      </c>
      <c r="E289" s="240"/>
      <c r="F289" s="241" t="s">
        <v>425</v>
      </c>
      <c r="G289" s="239"/>
      <c r="H289" s="242" t="n">
        <v>6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150</v>
      </c>
      <c r="AU289" s="248" t="s">
        <v>83</v>
      </c>
      <c r="AV289" s="237" t="s">
        <v>83</v>
      </c>
      <c r="AW289" s="237" t="s">
        <v>37</v>
      </c>
      <c r="AX289" s="237" t="s">
        <v>74</v>
      </c>
      <c r="AY289" s="248" t="s">
        <v>134</v>
      </c>
    </row>
    <row r="290" s="237" customFormat="true" ht="12.8" hidden="false" customHeight="false" outlineLevel="0" collapsed="false">
      <c r="B290" s="238"/>
      <c r="C290" s="239"/>
      <c r="D290" s="223" t="s">
        <v>150</v>
      </c>
      <c r="E290" s="240"/>
      <c r="F290" s="241" t="s">
        <v>426</v>
      </c>
      <c r="G290" s="239"/>
      <c r="H290" s="242" t="n">
        <v>96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AT290" s="248" t="s">
        <v>150</v>
      </c>
      <c r="AU290" s="248" t="s">
        <v>83</v>
      </c>
      <c r="AV290" s="237" t="s">
        <v>83</v>
      </c>
      <c r="AW290" s="237" t="s">
        <v>37</v>
      </c>
      <c r="AX290" s="237" t="s">
        <v>74</v>
      </c>
      <c r="AY290" s="248" t="s">
        <v>134</v>
      </c>
    </row>
    <row r="291" s="271" customFormat="true" ht="12.8" hidden="false" customHeight="false" outlineLevel="0" collapsed="false">
      <c r="B291" s="272"/>
      <c r="C291" s="273"/>
      <c r="D291" s="223" t="s">
        <v>150</v>
      </c>
      <c r="E291" s="274"/>
      <c r="F291" s="275" t="s">
        <v>182</v>
      </c>
      <c r="G291" s="273"/>
      <c r="H291" s="276" t="n">
        <v>102</v>
      </c>
      <c r="I291" s="277"/>
      <c r="J291" s="273"/>
      <c r="K291" s="273"/>
      <c r="L291" s="278"/>
      <c r="M291" s="279"/>
      <c r="N291" s="280"/>
      <c r="O291" s="280"/>
      <c r="P291" s="280"/>
      <c r="Q291" s="280"/>
      <c r="R291" s="280"/>
      <c r="S291" s="280"/>
      <c r="T291" s="281"/>
      <c r="AT291" s="282" t="s">
        <v>150</v>
      </c>
      <c r="AU291" s="282" t="s">
        <v>83</v>
      </c>
      <c r="AV291" s="271" t="s">
        <v>157</v>
      </c>
      <c r="AW291" s="271" t="s">
        <v>37</v>
      </c>
      <c r="AX291" s="271" t="s">
        <v>74</v>
      </c>
      <c r="AY291" s="282" t="s">
        <v>134</v>
      </c>
    </row>
    <row r="292" s="226" customFormat="true" ht="12.8" hidden="false" customHeight="false" outlineLevel="0" collapsed="false">
      <c r="B292" s="227"/>
      <c r="C292" s="228"/>
      <c r="D292" s="223" t="s">
        <v>150</v>
      </c>
      <c r="E292" s="229"/>
      <c r="F292" s="230" t="s">
        <v>154</v>
      </c>
      <c r="G292" s="228"/>
      <c r="H292" s="229"/>
      <c r="I292" s="231"/>
      <c r="J292" s="228"/>
      <c r="K292" s="228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150</v>
      </c>
      <c r="AU292" s="236" t="s">
        <v>83</v>
      </c>
      <c r="AV292" s="226" t="s">
        <v>18</v>
      </c>
      <c r="AW292" s="226" t="s">
        <v>37</v>
      </c>
      <c r="AX292" s="226" t="s">
        <v>74</v>
      </c>
      <c r="AY292" s="236" t="s">
        <v>134</v>
      </c>
    </row>
    <row r="293" s="237" customFormat="true" ht="12.8" hidden="false" customHeight="false" outlineLevel="0" collapsed="false">
      <c r="B293" s="238"/>
      <c r="C293" s="239"/>
      <c r="D293" s="223" t="s">
        <v>150</v>
      </c>
      <c r="E293" s="240"/>
      <c r="F293" s="241" t="s">
        <v>427</v>
      </c>
      <c r="G293" s="239"/>
      <c r="H293" s="242" t="n">
        <v>2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AT293" s="248" t="s">
        <v>150</v>
      </c>
      <c r="AU293" s="248" t="s">
        <v>83</v>
      </c>
      <c r="AV293" s="237" t="s">
        <v>83</v>
      </c>
      <c r="AW293" s="237" t="s">
        <v>37</v>
      </c>
      <c r="AX293" s="237" t="s">
        <v>74</v>
      </c>
      <c r="AY293" s="248" t="s">
        <v>134</v>
      </c>
    </row>
    <row r="294" s="249" customFormat="true" ht="12.8" hidden="false" customHeight="false" outlineLevel="0" collapsed="false">
      <c r="B294" s="250"/>
      <c r="C294" s="251"/>
      <c r="D294" s="223" t="s">
        <v>150</v>
      </c>
      <c r="E294" s="252"/>
      <c r="F294" s="253" t="s">
        <v>156</v>
      </c>
      <c r="G294" s="251"/>
      <c r="H294" s="254" t="n">
        <v>104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AT294" s="260" t="s">
        <v>150</v>
      </c>
      <c r="AU294" s="260" t="s">
        <v>83</v>
      </c>
      <c r="AV294" s="249" t="s">
        <v>141</v>
      </c>
      <c r="AW294" s="249" t="s">
        <v>37</v>
      </c>
      <c r="AX294" s="249" t="s">
        <v>18</v>
      </c>
      <c r="AY294" s="260" t="s">
        <v>134</v>
      </c>
    </row>
    <row r="295" s="24" customFormat="true" ht="16.5" hidden="false" customHeight="true" outlineLevel="0" collapsed="false">
      <c r="B295" s="25"/>
      <c r="C295" s="211" t="s">
        <v>428</v>
      </c>
      <c r="D295" s="211" t="s">
        <v>137</v>
      </c>
      <c r="E295" s="212" t="s">
        <v>429</v>
      </c>
      <c r="F295" s="213" t="s">
        <v>430</v>
      </c>
      <c r="G295" s="214" t="s">
        <v>423</v>
      </c>
      <c r="H295" s="215" t="n">
        <v>24</v>
      </c>
      <c r="I295" s="216"/>
      <c r="J295" s="217" t="n">
        <f aca="false">ROUND(I295*H295,2)</f>
        <v>0</v>
      </c>
      <c r="K295" s="213" t="s">
        <v>147</v>
      </c>
      <c r="L295" s="30"/>
      <c r="M295" s="218"/>
      <c r="N295" s="219" t="s">
        <v>45</v>
      </c>
      <c r="O295" s="62"/>
      <c r="P295" s="220" t="n">
        <f aca="false">O295*H295</f>
        <v>0</v>
      </c>
      <c r="Q295" s="220" t="n">
        <v>0</v>
      </c>
      <c r="R295" s="220" t="n">
        <f aca="false">Q295*H295</f>
        <v>0</v>
      </c>
      <c r="S295" s="220" t="n">
        <v>0</v>
      </c>
      <c r="T295" s="221" t="n">
        <f aca="false">S295*H295</f>
        <v>0</v>
      </c>
      <c r="AR295" s="3" t="s">
        <v>141</v>
      </c>
      <c r="AT295" s="3" t="s">
        <v>137</v>
      </c>
      <c r="AU295" s="3" t="s">
        <v>83</v>
      </c>
      <c r="AY295" s="3" t="s">
        <v>134</v>
      </c>
      <c r="BE295" s="222" t="n">
        <f aca="false">IF(N295="základní",J295,0)</f>
        <v>0</v>
      </c>
      <c r="BF295" s="222" t="n">
        <f aca="false">IF(N295="snížená",J295,0)</f>
        <v>0</v>
      </c>
      <c r="BG295" s="222" t="n">
        <f aca="false">IF(N295="zákl. přenesená",J295,0)</f>
        <v>0</v>
      </c>
      <c r="BH295" s="222" t="n">
        <f aca="false">IF(N295="sníž. přenesená",J295,0)</f>
        <v>0</v>
      </c>
      <c r="BI295" s="222" t="n">
        <f aca="false">IF(N295="nulová",J295,0)</f>
        <v>0</v>
      </c>
      <c r="BJ295" s="3" t="s">
        <v>18</v>
      </c>
      <c r="BK295" s="222" t="n">
        <f aca="false">ROUND(I295*H295,2)</f>
        <v>0</v>
      </c>
      <c r="BL295" s="3" t="s">
        <v>141</v>
      </c>
      <c r="BM295" s="3" t="s">
        <v>431</v>
      </c>
    </row>
    <row r="296" s="237" customFormat="true" ht="12.8" hidden="false" customHeight="false" outlineLevel="0" collapsed="false">
      <c r="B296" s="238"/>
      <c r="C296" s="239"/>
      <c r="D296" s="223" t="s">
        <v>150</v>
      </c>
      <c r="E296" s="240"/>
      <c r="F296" s="241" t="s">
        <v>432</v>
      </c>
      <c r="G296" s="239"/>
      <c r="H296" s="242" t="n">
        <v>22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AT296" s="248" t="s">
        <v>150</v>
      </c>
      <c r="AU296" s="248" t="s">
        <v>83</v>
      </c>
      <c r="AV296" s="237" t="s">
        <v>83</v>
      </c>
      <c r="AW296" s="237" t="s">
        <v>37</v>
      </c>
      <c r="AX296" s="237" t="s">
        <v>74</v>
      </c>
      <c r="AY296" s="248" t="s">
        <v>134</v>
      </c>
    </row>
    <row r="297" s="237" customFormat="true" ht="12.8" hidden="false" customHeight="false" outlineLevel="0" collapsed="false">
      <c r="B297" s="238"/>
      <c r="C297" s="239"/>
      <c r="D297" s="223" t="s">
        <v>150</v>
      </c>
      <c r="E297" s="240"/>
      <c r="F297" s="241" t="s">
        <v>433</v>
      </c>
      <c r="G297" s="239"/>
      <c r="H297" s="242" t="n">
        <v>2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AT297" s="248" t="s">
        <v>150</v>
      </c>
      <c r="AU297" s="248" t="s">
        <v>83</v>
      </c>
      <c r="AV297" s="237" t="s">
        <v>83</v>
      </c>
      <c r="AW297" s="237" t="s">
        <v>37</v>
      </c>
      <c r="AX297" s="237" t="s">
        <v>74</v>
      </c>
      <c r="AY297" s="248" t="s">
        <v>134</v>
      </c>
    </row>
    <row r="298" s="249" customFormat="true" ht="12.8" hidden="false" customHeight="false" outlineLevel="0" collapsed="false">
      <c r="B298" s="250"/>
      <c r="C298" s="251"/>
      <c r="D298" s="223" t="s">
        <v>150</v>
      </c>
      <c r="E298" s="252"/>
      <c r="F298" s="253" t="s">
        <v>156</v>
      </c>
      <c r="G298" s="251"/>
      <c r="H298" s="254" t="n">
        <v>24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AT298" s="260" t="s">
        <v>150</v>
      </c>
      <c r="AU298" s="260" t="s">
        <v>83</v>
      </c>
      <c r="AV298" s="249" t="s">
        <v>141</v>
      </c>
      <c r="AW298" s="249" t="s">
        <v>37</v>
      </c>
      <c r="AX298" s="249" t="s">
        <v>18</v>
      </c>
      <c r="AY298" s="260" t="s">
        <v>134</v>
      </c>
    </row>
    <row r="299" s="24" customFormat="true" ht="16.5" hidden="false" customHeight="true" outlineLevel="0" collapsed="false">
      <c r="B299" s="25"/>
      <c r="C299" s="211" t="s">
        <v>434</v>
      </c>
      <c r="D299" s="211" t="s">
        <v>137</v>
      </c>
      <c r="E299" s="212" t="s">
        <v>435</v>
      </c>
      <c r="F299" s="213" t="s">
        <v>436</v>
      </c>
      <c r="G299" s="214" t="s">
        <v>310</v>
      </c>
      <c r="H299" s="215" t="n">
        <v>6448.898</v>
      </c>
      <c r="I299" s="216"/>
      <c r="J299" s="217" t="n">
        <f aca="false">ROUND(I299*H299,2)</f>
        <v>0</v>
      </c>
      <c r="K299" s="213" t="s">
        <v>147</v>
      </c>
      <c r="L299" s="30"/>
      <c r="M299" s="218"/>
      <c r="N299" s="219" t="s">
        <v>45</v>
      </c>
      <c r="O299" s="62"/>
      <c r="P299" s="220" t="n">
        <f aca="false">O299*H299</f>
        <v>0</v>
      </c>
      <c r="Q299" s="220" t="n">
        <v>0</v>
      </c>
      <c r="R299" s="220" t="n">
        <f aca="false">Q299*H299</f>
        <v>0</v>
      </c>
      <c r="S299" s="220" t="n">
        <v>0</v>
      </c>
      <c r="T299" s="221" t="n">
        <f aca="false">S299*H299</f>
        <v>0</v>
      </c>
      <c r="AR299" s="3" t="s">
        <v>141</v>
      </c>
      <c r="AT299" s="3" t="s">
        <v>137</v>
      </c>
      <c r="AU299" s="3" t="s">
        <v>83</v>
      </c>
      <c r="AY299" s="3" t="s">
        <v>134</v>
      </c>
      <c r="BE299" s="222" t="n">
        <f aca="false">IF(N299="základní",J299,0)</f>
        <v>0</v>
      </c>
      <c r="BF299" s="222" t="n">
        <f aca="false">IF(N299="snížená",J299,0)</f>
        <v>0</v>
      </c>
      <c r="BG299" s="222" t="n">
        <f aca="false">IF(N299="zákl. přenesená",J299,0)</f>
        <v>0</v>
      </c>
      <c r="BH299" s="222" t="n">
        <f aca="false">IF(N299="sníž. přenesená",J299,0)</f>
        <v>0</v>
      </c>
      <c r="BI299" s="222" t="n">
        <f aca="false">IF(N299="nulová",J299,0)</f>
        <v>0</v>
      </c>
      <c r="BJ299" s="3" t="s">
        <v>18</v>
      </c>
      <c r="BK299" s="222" t="n">
        <f aca="false">ROUND(I299*H299,2)</f>
        <v>0</v>
      </c>
      <c r="BL299" s="3" t="s">
        <v>141</v>
      </c>
      <c r="BM299" s="3" t="s">
        <v>437</v>
      </c>
    </row>
    <row r="300" s="24" customFormat="true" ht="12.8" hidden="false" customHeight="false" outlineLevel="0" collapsed="false">
      <c r="B300" s="25"/>
      <c r="C300" s="26"/>
      <c r="D300" s="223" t="s">
        <v>143</v>
      </c>
      <c r="E300" s="26"/>
      <c r="F300" s="224" t="s">
        <v>356</v>
      </c>
      <c r="G300" s="26"/>
      <c r="H300" s="26"/>
      <c r="I300" s="128"/>
      <c r="J300" s="26"/>
      <c r="K300" s="26"/>
      <c r="L300" s="30"/>
      <c r="M300" s="225"/>
      <c r="N300" s="62"/>
      <c r="O300" s="62"/>
      <c r="P300" s="62"/>
      <c r="Q300" s="62"/>
      <c r="R300" s="62"/>
      <c r="S300" s="62"/>
      <c r="T300" s="63"/>
      <c r="AT300" s="3" t="s">
        <v>143</v>
      </c>
      <c r="AU300" s="3" t="s">
        <v>83</v>
      </c>
    </row>
    <row r="301" s="226" customFormat="true" ht="12.8" hidden="false" customHeight="false" outlineLevel="0" collapsed="false">
      <c r="B301" s="227"/>
      <c r="C301" s="228"/>
      <c r="D301" s="223" t="s">
        <v>150</v>
      </c>
      <c r="E301" s="229"/>
      <c r="F301" s="230" t="s">
        <v>151</v>
      </c>
      <c r="G301" s="228"/>
      <c r="H301" s="229"/>
      <c r="I301" s="231"/>
      <c r="J301" s="228"/>
      <c r="K301" s="228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150</v>
      </c>
      <c r="AU301" s="236" t="s">
        <v>83</v>
      </c>
      <c r="AV301" s="226" t="s">
        <v>18</v>
      </c>
      <c r="AW301" s="226" t="s">
        <v>37</v>
      </c>
      <c r="AX301" s="226" t="s">
        <v>74</v>
      </c>
      <c r="AY301" s="236" t="s">
        <v>134</v>
      </c>
    </row>
    <row r="302" s="237" customFormat="true" ht="12.8" hidden="false" customHeight="false" outlineLevel="0" collapsed="false">
      <c r="B302" s="238"/>
      <c r="C302" s="239"/>
      <c r="D302" s="223" t="s">
        <v>150</v>
      </c>
      <c r="E302" s="240"/>
      <c r="F302" s="241" t="s">
        <v>438</v>
      </c>
      <c r="G302" s="239"/>
      <c r="H302" s="242" t="n">
        <v>296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AT302" s="248" t="s">
        <v>150</v>
      </c>
      <c r="AU302" s="248" t="s">
        <v>83</v>
      </c>
      <c r="AV302" s="237" t="s">
        <v>83</v>
      </c>
      <c r="AW302" s="237" t="s">
        <v>37</v>
      </c>
      <c r="AX302" s="237" t="s">
        <v>74</v>
      </c>
      <c r="AY302" s="248" t="s">
        <v>134</v>
      </c>
    </row>
    <row r="303" s="237" customFormat="true" ht="12.8" hidden="false" customHeight="false" outlineLevel="0" collapsed="false">
      <c r="B303" s="238"/>
      <c r="C303" s="239"/>
      <c r="D303" s="223" t="s">
        <v>150</v>
      </c>
      <c r="E303" s="240"/>
      <c r="F303" s="241" t="s">
        <v>439</v>
      </c>
      <c r="G303" s="239"/>
      <c r="H303" s="242" t="n">
        <v>6002.898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AT303" s="248" t="s">
        <v>150</v>
      </c>
      <c r="AU303" s="248" t="s">
        <v>83</v>
      </c>
      <c r="AV303" s="237" t="s">
        <v>83</v>
      </c>
      <c r="AW303" s="237" t="s">
        <v>37</v>
      </c>
      <c r="AX303" s="237" t="s">
        <v>74</v>
      </c>
      <c r="AY303" s="248" t="s">
        <v>134</v>
      </c>
    </row>
    <row r="304" s="226" customFormat="true" ht="12.8" hidden="false" customHeight="false" outlineLevel="0" collapsed="false">
      <c r="B304" s="227"/>
      <c r="C304" s="228"/>
      <c r="D304" s="223" t="s">
        <v>150</v>
      </c>
      <c r="E304" s="229"/>
      <c r="F304" s="230" t="s">
        <v>154</v>
      </c>
      <c r="G304" s="228"/>
      <c r="H304" s="229"/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150</v>
      </c>
      <c r="AU304" s="236" t="s">
        <v>83</v>
      </c>
      <c r="AV304" s="226" t="s">
        <v>18</v>
      </c>
      <c r="AW304" s="226" t="s">
        <v>37</v>
      </c>
      <c r="AX304" s="226" t="s">
        <v>74</v>
      </c>
      <c r="AY304" s="236" t="s">
        <v>134</v>
      </c>
    </row>
    <row r="305" s="237" customFormat="true" ht="12.8" hidden="false" customHeight="false" outlineLevel="0" collapsed="false">
      <c r="B305" s="238"/>
      <c r="C305" s="239"/>
      <c r="D305" s="223" t="s">
        <v>150</v>
      </c>
      <c r="E305" s="240"/>
      <c r="F305" s="241" t="s">
        <v>440</v>
      </c>
      <c r="G305" s="239"/>
      <c r="H305" s="242" t="n">
        <v>150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AT305" s="248" t="s">
        <v>150</v>
      </c>
      <c r="AU305" s="248" t="s">
        <v>83</v>
      </c>
      <c r="AV305" s="237" t="s">
        <v>83</v>
      </c>
      <c r="AW305" s="237" t="s">
        <v>37</v>
      </c>
      <c r="AX305" s="237" t="s">
        <v>74</v>
      </c>
      <c r="AY305" s="248" t="s">
        <v>134</v>
      </c>
    </row>
    <row r="306" s="249" customFormat="true" ht="12.8" hidden="false" customHeight="false" outlineLevel="0" collapsed="false">
      <c r="B306" s="250"/>
      <c r="C306" s="251"/>
      <c r="D306" s="223" t="s">
        <v>150</v>
      </c>
      <c r="E306" s="252"/>
      <c r="F306" s="253" t="s">
        <v>156</v>
      </c>
      <c r="G306" s="251"/>
      <c r="H306" s="254" t="n">
        <v>6448.898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AT306" s="260" t="s">
        <v>150</v>
      </c>
      <c r="AU306" s="260" t="s">
        <v>83</v>
      </c>
      <c r="AV306" s="249" t="s">
        <v>141</v>
      </c>
      <c r="AW306" s="249" t="s">
        <v>37</v>
      </c>
      <c r="AX306" s="249" t="s">
        <v>18</v>
      </c>
      <c r="AY306" s="260" t="s">
        <v>134</v>
      </c>
    </row>
    <row r="307" s="24" customFormat="true" ht="16.5" hidden="false" customHeight="true" outlineLevel="0" collapsed="false">
      <c r="B307" s="25"/>
      <c r="C307" s="211" t="s">
        <v>441</v>
      </c>
      <c r="D307" s="211" t="s">
        <v>137</v>
      </c>
      <c r="E307" s="212" t="s">
        <v>442</v>
      </c>
      <c r="F307" s="213" t="s">
        <v>443</v>
      </c>
      <c r="G307" s="214" t="s">
        <v>310</v>
      </c>
      <c r="H307" s="215" t="n">
        <v>152.07</v>
      </c>
      <c r="I307" s="216"/>
      <c r="J307" s="217" t="n">
        <f aca="false">ROUND(I307*H307,2)</f>
        <v>0</v>
      </c>
      <c r="K307" s="213" t="s">
        <v>147</v>
      </c>
      <c r="L307" s="30"/>
      <c r="M307" s="218"/>
      <c r="N307" s="219" t="s">
        <v>45</v>
      </c>
      <c r="O307" s="62"/>
      <c r="P307" s="220" t="n">
        <f aca="false">O307*H307</f>
        <v>0</v>
      </c>
      <c r="Q307" s="220" t="n">
        <v>0</v>
      </c>
      <c r="R307" s="220" t="n">
        <f aca="false">Q307*H307</f>
        <v>0</v>
      </c>
      <c r="S307" s="220" t="n">
        <v>0</v>
      </c>
      <c r="T307" s="221" t="n">
        <f aca="false">S307*H307</f>
        <v>0</v>
      </c>
      <c r="AR307" s="3" t="s">
        <v>141</v>
      </c>
      <c r="AT307" s="3" t="s">
        <v>137</v>
      </c>
      <c r="AU307" s="3" t="s">
        <v>83</v>
      </c>
      <c r="AY307" s="3" t="s">
        <v>134</v>
      </c>
      <c r="BE307" s="222" t="n">
        <f aca="false">IF(N307="základní",J307,0)</f>
        <v>0</v>
      </c>
      <c r="BF307" s="222" t="n">
        <f aca="false">IF(N307="snížená",J307,0)</f>
        <v>0</v>
      </c>
      <c r="BG307" s="222" t="n">
        <f aca="false">IF(N307="zákl. přenesená",J307,0)</f>
        <v>0</v>
      </c>
      <c r="BH307" s="222" t="n">
        <f aca="false">IF(N307="sníž. přenesená",J307,0)</f>
        <v>0</v>
      </c>
      <c r="BI307" s="222" t="n">
        <f aca="false">IF(N307="nulová",J307,0)</f>
        <v>0</v>
      </c>
      <c r="BJ307" s="3" t="s">
        <v>18</v>
      </c>
      <c r="BK307" s="222" t="n">
        <f aca="false">ROUND(I307*H307,2)</f>
        <v>0</v>
      </c>
      <c r="BL307" s="3" t="s">
        <v>141</v>
      </c>
      <c r="BM307" s="3" t="s">
        <v>444</v>
      </c>
    </row>
    <row r="308" s="24" customFormat="true" ht="12.8" hidden="false" customHeight="false" outlineLevel="0" collapsed="false">
      <c r="B308" s="25"/>
      <c r="C308" s="26"/>
      <c r="D308" s="223" t="s">
        <v>143</v>
      </c>
      <c r="E308" s="26"/>
      <c r="F308" s="224" t="s">
        <v>356</v>
      </c>
      <c r="G308" s="26"/>
      <c r="H308" s="26"/>
      <c r="I308" s="128"/>
      <c r="J308" s="26"/>
      <c r="K308" s="26"/>
      <c r="L308" s="30"/>
      <c r="M308" s="225"/>
      <c r="N308" s="62"/>
      <c r="O308" s="62"/>
      <c r="P308" s="62"/>
      <c r="Q308" s="62"/>
      <c r="R308" s="62"/>
      <c r="S308" s="62"/>
      <c r="T308" s="63"/>
      <c r="AT308" s="3" t="s">
        <v>143</v>
      </c>
      <c r="AU308" s="3" t="s">
        <v>83</v>
      </c>
    </row>
    <row r="309" s="226" customFormat="true" ht="12.8" hidden="false" customHeight="false" outlineLevel="0" collapsed="false">
      <c r="B309" s="227"/>
      <c r="C309" s="228"/>
      <c r="D309" s="223" t="s">
        <v>150</v>
      </c>
      <c r="E309" s="229"/>
      <c r="F309" s="230" t="s">
        <v>151</v>
      </c>
      <c r="G309" s="228"/>
      <c r="H309" s="229"/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150</v>
      </c>
      <c r="AU309" s="236" t="s">
        <v>83</v>
      </c>
      <c r="AV309" s="226" t="s">
        <v>18</v>
      </c>
      <c r="AW309" s="226" t="s">
        <v>37</v>
      </c>
      <c r="AX309" s="226" t="s">
        <v>74</v>
      </c>
      <c r="AY309" s="236" t="s">
        <v>134</v>
      </c>
    </row>
    <row r="310" s="237" customFormat="true" ht="12.8" hidden="false" customHeight="false" outlineLevel="0" collapsed="false">
      <c r="B310" s="238"/>
      <c r="C310" s="239"/>
      <c r="D310" s="223" t="s">
        <v>150</v>
      </c>
      <c r="E310" s="240"/>
      <c r="F310" s="241" t="s">
        <v>445</v>
      </c>
      <c r="G310" s="239"/>
      <c r="H310" s="242" t="n">
        <v>83.67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AT310" s="248" t="s">
        <v>150</v>
      </c>
      <c r="AU310" s="248" t="s">
        <v>83</v>
      </c>
      <c r="AV310" s="237" t="s">
        <v>83</v>
      </c>
      <c r="AW310" s="237" t="s">
        <v>37</v>
      </c>
      <c r="AX310" s="237" t="s">
        <v>74</v>
      </c>
      <c r="AY310" s="248" t="s">
        <v>134</v>
      </c>
    </row>
    <row r="311" s="237" customFormat="true" ht="12.8" hidden="false" customHeight="false" outlineLevel="0" collapsed="false">
      <c r="B311" s="238"/>
      <c r="C311" s="239"/>
      <c r="D311" s="223" t="s">
        <v>150</v>
      </c>
      <c r="E311" s="240"/>
      <c r="F311" s="241" t="s">
        <v>446</v>
      </c>
      <c r="G311" s="239"/>
      <c r="H311" s="242" t="n">
        <v>18.4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AT311" s="248" t="s">
        <v>150</v>
      </c>
      <c r="AU311" s="248" t="s">
        <v>83</v>
      </c>
      <c r="AV311" s="237" t="s">
        <v>83</v>
      </c>
      <c r="AW311" s="237" t="s">
        <v>37</v>
      </c>
      <c r="AX311" s="237" t="s">
        <v>74</v>
      </c>
      <c r="AY311" s="248" t="s">
        <v>134</v>
      </c>
    </row>
    <row r="312" s="271" customFormat="true" ht="12.8" hidden="false" customHeight="false" outlineLevel="0" collapsed="false">
      <c r="B312" s="272"/>
      <c r="C312" s="273"/>
      <c r="D312" s="223" t="s">
        <v>150</v>
      </c>
      <c r="E312" s="274"/>
      <c r="F312" s="275" t="s">
        <v>182</v>
      </c>
      <c r="G312" s="273"/>
      <c r="H312" s="276" t="n">
        <v>102.07</v>
      </c>
      <c r="I312" s="277"/>
      <c r="J312" s="273"/>
      <c r="K312" s="273"/>
      <c r="L312" s="278"/>
      <c r="M312" s="279"/>
      <c r="N312" s="280"/>
      <c r="O312" s="280"/>
      <c r="P312" s="280"/>
      <c r="Q312" s="280"/>
      <c r="R312" s="280"/>
      <c r="S312" s="280"/>
      <c r="T312" s="281"/>
      <c r="AT312" s="282" t="s">
        <v>150</v>
      </c>
      <c r="AU312" s="282" t="s">
        <v>83</v>
      </c>
      <c r="AV312" s="271" t="s">
        <v>157</v>
      </c>
      <c r="AW312" s="271" t="s">
        <v>37</v>
      </c>
      <c r="AX312" s="271" t="s">
        <v>74</v>
      </c>
      <c r="AY312" s="282" t="s">
        <v>134</v>
      </c>
    </row>
    <row r="313" s="226" customFormat="true" ht="12.8" hidden="false" customHeight="false" outlineLevel="0" collapsed="false">
      <c r="B313" s="227"/>
      <c r="C313" s="228"/>
      <c r="D313" s="223" t="s">
        <v>150</v>
      </c>
      <c r="E313" s="229"/>
      <c r="F313" s="230" t="s">
        <v>226</v>
      </c>
      <c r="G313" s="228"/>
      <c r="H313" s="229"/>
      <c r="I313" s="231"/>
      <c r="J313" s="228"/>
      <c r="K313" s="228"/>
      <c r="L313" s="232"/>
      <c r="M313" s="233"/>
      <c r="N313" s="234"/>
      <c r="O313" s="234"/>
      <c r="P313" s="234"/>
      <c r="Q313" s="234"/>
      <c r="R313" s="234"/>
      <c r="S313" s="234"/>
      <c r="T313" s="235"/>
      <c r="AT313" s="236" t="s">
        <v>150</v>
      </c>
      <c r="AU313" s="236" t="s">
        <v>83</v>
      </c>
      <c r="AV313" s="226" t="s">
        <v>18</v>
      </c>
      <c r="AW313" s="226" t="s">
        <v>37</v>
      </c>
      <c r="AX313" s="226" t="s">
        <v>74</v>
      </c>
      <c r="AY313" s="236" t="s">
        <v>134</v>
      </c>
    </row>
    <row r="314" s="237" customFormat="true" ht="12.8" hidden="false" customHeight="false" outlineLevel="0" collapsed="false">
      <c r="B314" s="238"/>
      <c r="C314" s="239"/>
      <c r="D314" s="223" t="s">
        <v>150</v>
      </c>
      <c r="E314" s="240"/>
      <c r="F314" s="241" t="s">
        <v>447</v>
      </c>
      <c r="G314" s="239"/>
      <c r="H314" s="242" t="n">
        <v>50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AT314" s="248" t="s">
        <v>150</v>
      </c>
      <c r="AU314" s="248" t="s">
        <v>83</v>
      </c>
      <c r="AV314" s="237" t="s">
        <v>83</v>
      </c>
      <c r="AW314" s="237" t="s">
        <v>37</v>
      </c>
      <c r="AX314" s="237" t="s">
        <v>74</v>
      </c>
      <c r="AY314" s="248" t="s">
        <v>134</v>
      </c>
    </row>
    <row r="315" s="249" customFormat="true" ht="12.8" hidden="false" customHeight="false" outlineLevel="0" collapsed="false">
      <c r="B315" s="250"/>
      <c r="C315" s="251"/>
      <c r="D315" s="223" t="s">
        <v>150</v>
      </c>
      <c r="E315" s="252"/>
      <c r="F315" s="253" t="s">
        <v>156</v>
      </c>
      <c r="G315" s="251"/>
      <c r="H315" s="254" t="n">
        <v>152.07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150</v>
      </c>
      <c r="AU315" s="260" t="s">
        <v>83</v>
      </c>
      <c r="AV315" s="249" t="s">
        <v>141</v>
      </c>
      <c r="AW315" s="249" t="s">
        <v>37</v>
      </c>
      <c r="AX315" s="249" t="s">
        <v>18</v>
      </c>
      <c r="AY315" s="260" t="s">
        <v>134</v>
      </c>
    </row>
    <row r="316" s="24" customFormat="true" ht="16.5" hidden="false" customHeight="true" outlineLevel="0" collapsed="false">
      <c r="B316" s="25"/>
      <c r="C316" s="211" t="s">
        <v>448</v>
      </c>
      <c r="D316" s="211" t="s">
        <v>137</v>
      </c>
      <c r="E316" s="212" t="s">
        <v>449</v>
      </c>
      <c r="F316" s="213" t="s">
        <v>450</v>
      </c>
      <c r="G316" s="214" t="s">
        <v>310</v>
      </c>
      <c r="H316" s="215" t="n">
        <v>6448.898</v>
      </c>
      <c r="I316" s="216"/>
      <c r="J316" s="217" t="n">
        <f aca="false">ROUND(I316*H316,2)</f>
        <v>0</v>
      </c>
      <c r="K316" s="213" t="s">
        <v>147</v>
      </c>
      <c r="L316" s="30"/>
      <c r="M316" s="218"/>
      <c r="N316" s="219" t="s">
        <v>45</v>
      </c>
      <c r="O316" s="62"/>
      <c r="P316" s="220" t="n">
        <f aca="false">O316*H316</f>
        <v>0</v>
      </c>
      <c r="Q316" s="220" t="n">
        <v>0</v>
      </c>
      <c r="R316" s="220" t="n">
        <f aca="false">Q316*H316</f>
        <v>0</v>
      </c>
      <c r="S316" s="220" t="n">
        <v>0</v>
      </c>
      <c r="T316" s="221" t="n">
        <f aca="false">S316*H316</f>
        <v>0</v>
      </c>
      <c r="AR316" s="3" t="s">
        <v>141</v>
      </c>
      <c r="AT316" s="3" t="s">
        <v>137</v>
      </c>
      <c r="AU316" s="3" t="s">
        <v>83</v>
      </c>
      <c r="AY316" s="3" t="s">
        <v>134</v>
      </c>
      <c r="BE316" s="222" t="n">
        <f aca="false">IF(N316="základní",J316,0)</f>
        <v>0</v>
      </c>
      <c r="BF316" s="222" t="n">
        <f aca="false">IF(N316="snížená",J316,0)</f>
        <v>0</v>
      </c>
      <c r="BG316" s="222" t="n">
        <f aca="false">IF(N316="zákl. přenesená",J316,0)</f>
        <v>0</v>
      </c>
      <c r="BH316" s="222" t="n">
        <f aca="false">IF(N316="sníž. přenesená",J316,0)</f>
        <v>0</v>
      </c>
      <c r="BI316" s="222" t="n">
        <f aca="false">IF(N316="nulová",J316,0)</f>
        <v>0</v>
      </c>
      <c r="BJ316" s="3" t="s">
        <v>18</v>
      </c>
      <c r="BK316" s="222" t="n">
        <f aca="false">ROUND(I316*H316,2)</f>
        <v>0</v>
      </c>
      <c r="BL316" s="3" t="s">
        <v>141</v>
      </c>
      <c r="BM316" s="3" t="s">
        <v>451</v>
      </c>
    </row>
    <row r="317" s="24" customFormat="true" ht="12.8" hidden="false" customHeight="false" outlineLevel="0" collapsed="false">
      <c r="B317" s="25"/>
      <c r="C317" s="26"/>
      <c r="D317" s="223" t="s">
        <v>143</v>
      </c>
      <c r="E317" s="26"/>
      <c r="F317" s="224" t="s">
        <v>356</v>
      </c>
      <c r="G317" s="26"/>
      <c r="H317" s="26"/>
      <c r="I317" s="128"/>
      <c r="J317" s="26"/>
      <c r="K317" s="26"/>
      <c r="L317" s="30"/>
      <c r="M317" s="225"/>
      <c r="N317" s="62"/>
      <c r="O317" s="62"/>
      <c r="P317" s="62"/>
      <c r="Q317" s="62"/>
      <c r="R317" s="62"/>
      <c r="S317" s="62"/>
      <c r="T317" s="63"/>
      <c r="AT317" s="3" t="s">
        <v>143</v>
      </c>
      <c r="AU317" s="3" t="s">
        <v>83</v>
      </c>
    </row>
    <row r="318" s="24" customFormat="true" ht="16.5" hidden="false" customHeight="true" outlineLevel="0" collapsed="false">
      <c r="B318" s="25"/>
      <c r="C318" s="211" t="s">
        <v>452</v>
      </c>
      <c r="D318" s="211" t="s">
        <v>137</v>
      </c>
      <c r="E318" s="212" t="s">
        <v>453</v>
      </c>
      <c r="F318" s="213" t="s">
        <v>454</v>
      </c>
      <c r="G318" s="214" t="s">
        <v>310</v>
      </c>
      <c r="H318" s="215" t="n">
        <v>152.07</v>
      </c>
      <c r="I318" s="216"/>
      <c r="J318" s="217" t="n">
        <f aca="false">ROUND(I318*H318,2)</f>
        <v>0</v>
      </c>
      <c r="K318" s="213" t="s">
        <v>147</v>
      </c>
      <c r="L318" s="30"/>
      <c r="M318" s="218"/>
      <c r="N318" s="219" t="s">
        <v>45</v>
      </c>
      <c r="O318" s="62"/>
      <c r="P318" s="220" t="n">
        <f aca="false">O318*H318</f>
        <v>0</v>
      </c>
      <c r="Q318" s="220" t="n">
        <v>0</v>
      </c>
      <c r="R318" s="220" t="n">
        <f aca="false">Q318*H318</f>
        <v>0</v>
      </c>
      <c r="S318" s="220" t="n">
        <v>0</v>
      </c>
      <c r="T318" s="221" t="n">
        <f aca="false">S318*H318</f>
        <v>0</v>
      </c>
      <c r="AR318" s="3" t="s">
        <v>141</v>
      </c>
      <c r="AT318" s="3" t="s">
        <v>137</v>
      </c>
      <c r="AU318" s="3" t="s">
        <v>83</v>
      </c>
      <c r="AY318" s="3" t="s">
        <v>134</v>
      </c>
      <c r="BE318" s="222" t="n">
        <f aca="false">IF(N318="základní",J318,0)</f>
        <v>0</v>
      </c>
      <c r="BF318" s="222" t="n">
        <f aca="false">IF(N318="snížená",J318,0)</f>
        <v>0</v>
      </c>
      <c r="BG318" s="222" t="n">
        <f aca="false">IF(N318="zákl. přenesená",J318,0)</f>
        <v>0</v>
      </c>
      <c r="BH318" s="222" t="n">
        <f aca="false">IF(N318="sníž. přenesená",J318,0)</f>
        <v>0</v>
      </c>
      <c r="BI318" s="222" t="n">
        <f aca="false">IF(N318="nulová",J318,0)</f>
        <v>0</v>
      </c>
      <c r="BJ318" s="3" t="s">
        <v>18</v>
      </c>
      <c r="BK318" s="222" t="n">
        <f aca="false">ROUND(I318*H318,2)</f>
        <v>0</v>
      </c>
      <c r="BL318" s="3" t="s">
        <v>141</v>
      </c>
      <c r="BM318" s="3" t="s">
        <v>455</v>
      </c>
    </row>
    <row r="319" s="24" customFormat="true" ht="12.8" hidden="false" customHeight="false" outlineLevel="0" collapsed="false">
      <c r="B319" s="25"/>
      <c r="C319" s="26"/>
      <c r="D319" s="223" t="s">
        <v>143</v>
      </c>
      <c r="E319" s="26"/>
      <c r="F319" s="224" t="s">
        <v>356</v>
      </c>
      <c r="G319" s="26"/>
      <c r="H319" s="26"/>
      <c r="I319" s="128"/>
      <c r="J319" s="26"/>
      <c r="K319" s="26"/>
      <c r="L319" s="30"/>
      <c r="M319" s="225"/>
      <c r="N319" s="62"/>
      <c r="O319" s="62"/>
      <c r="P319" s="62"/>
      <c r="Q319" s="62"/>
      <c r="R319" s="62"/>
      <c r="S319" s="62"/>
      <c r="T319" s="63"/>
      <c r="AT319" s="3" t="s">
        <v>143</v>
      </c>
      <c r="AU319" s="3" t="s">
        <v>83</v>
      </c>
    </row>
    <row r="320" s="24" customFormat="true" ht="16.5" hidden="false" customHeight="true" outlineLevel="0" collapsed="false">
      <c r="B320" s="25"/>
      <c r="C320" s="211" t="s">
        <v>456</v>
      </c>
      <c r="D320" s="211" t="s">
        <v>137</v>
      </c>
      <c r="E320" s="212" t="s">
        <v>457</v>
      </c>
      <c r="F320" s="213" t="s">
        <v>458</v>
      </c>
      <c r="G320" s="214" t="s">
        <v>310</v>
      </c>
      <c r="H320" s="215" t="n">
        <v>4048.084</v>
      </c>
      <c r="I320" s="216"/>
      <c r="J320" s="217" t="n">
        <f aca="false">ROUND(I320*H320,2)</f>
        <v>0</v>
      </c>
      <c r="K320" s="213" t="s">
        <v>147</v>
      </c>
      <c r="L320" s="30"/>
      <c r="M320" s="218"/>
      <c r="N320" s="219" t="s">
        <v>45</v>
      </c>
      <c r="O320" s="62"/>
      <c r="P320" s="220" t="n">
        <f aca="false">O320*H320</f>
        <v>0</v>
      </c>
      <c r="Q320" s="220" t="n">
        <v>0</v>
      </c>
      <c r="R320" s="220" t="n">
        <f aca="false">Q320*H320</f>
        <v>0</v>
      </c>
      <c r="S320" s="220" t="n">
        <v>0</v>
      </c>
      <c r="T320" s="221" t="n">
        <f aca="false">S320*H320</f>
        <v>0</v>
      </c>
      <c r="AR320" s="3" t="s">
        <v>141</v>
      </c>
      <c r="AT320" s="3" t="s">
        <v>137</v>
      </c>
      <c r="AU320" s="3" t="s">
        <v>83</v>
      </c>
      <c r="AY320" s="3" t="s">
        <v>134</v>
      </c>
      <c r="BE320" s="222" t="n">
        <f aca="false">IF(N320="základní",J320,0)</f>
        <v>0</v>
      </c>
      <c r="BF320" s="222" t="n">
        <f aca="false">IF(N320="snížená",J320,0)</f>
        <v>0</v>
      </c>
      <c r="BG320" s="222" t="n">
        <f aca="false">IF(N320="zákl. přenesená",J320,0)</f>
        <v>0</v>
      </c>
      <c r="BH320" s="222" t="n">
        <f aca="false">IF(N320="sníž. přenesená",J320,0)</f>
        <v>0</v>
      </c>
      <c r="BI320" s="222" t="n">
        <f aca="false">IF(N320="nulová",J320,0)</f>
        <v>0</v>
      </c>
      <c r="BJ320" s="3" t="s">
        <v>18</v>
      </c>
      <c r="BK320" s="222" t="n">
        <f aca="false">ROUND(I320*H320,2)</f>
        <v>0</v>
      </c>
      <c r="BL320" s="3" t="s">
        <v>141</v>
      </c>
      <c r="BM320" s="3" t="s">
        <v>459</v>
      </c>
    </row>
    <row r="321" s="24" customFormat="true" ht="12.8" hidden="false" customHeight="false" outlineLevel="0" collapsed="false">
      <c r="B321" s="25"/>
      <c r="C321" s="26"/>
      <c r="D321" s="223" t="s">
        <v>143</v>
      </c>
      <c r="E321" s="26"/>
      <c r="F321" s="224" t="s">
        <v>356</v>
      </c>
      <c r="G321" s="26"/>
      <c r="H321" s="26"/>
      <c r="I321" s="128"/>
      <c r="J321" s="26"/>
      <c r="K321" s="26"/>
      <c r="L321" s="30"/>
      <c r="M321" s="225"/>
      <c r="N321" s="62"/>
      <c r="O321" s="62"/>
      <c r="P321" s="62"/>
      <c r="Q321" s="62"/>
      <c r="R321" s="62"/>
      <c r="S321" s="62"/>
      <c r="T321" s="63"/>
      <c r="AT321" s="3" t="s">
        <v>143</v>
      </c>
      <c r="AU321" s="3" t="s">
        <v>83</v>
      </c>
    </row>
    <row r="322" s="226" customFormat="true" ht="12.8" hidden="false" customHeight="false" outlineLevel="0" collapsed="false">
      <c r="B322" s="227"/>
      <c r="C322" s="228"/>
      <c r="D322" s="223" t="s">
        <v>150</v>
      </c>
      <c r="E322" s="229"/>
      <c r="F322" s="230" t="s">
        <v>151</v>
      </c>
      <c r="G322" s="228"/>
      <c r="H322" s="229"/>
      <c r="I322" s="231"/>
      <c r="J322" s="228"/>
      <c r="K322" s="228"/>
      <c r="L322" s="232"/>
      <c r="M322" s="233"/>
      <c r="N322" s="234"/>
      <c r="O322" s="234"/>
      <c r="P322" s="234"/>
      <c r="Q322" s="234"/>
      <c r="R322" s="234"/>
      <c r="S322" s="234"/>
      <c r="T322" s="235"/>
      <c r="AT322" s="236" t="s">
        <v>150</v>
      </c>
      <c r="AU322" s="236" t="s">
        <v>83</v>
      </c>
      <c r="AV322" s="226" t="s">
        <v>18</v>
      </c>
      <c r="AW322" s="226" t="s">
        <v>37</v>
      </c>
      <c r="AX322" s="226" t="s">
        <v>74</v>
      </c>
      <c r="AY322" s="236" t="s">
        <v>134</v>
      </c>
    </row>
    <row r="323" s="237" customFormat="true" ht="12.8" hidden="false" customHeight="false" outlineLevel="0" collapsed="false">
      <c r="B323" s="238"/>
      <c r="C323" s="239"/>
      <c r="D323" s="223" t="s">
        <v>150</v>
      </c>
      <c r="E323" s="240"/>
      <c r="F323" s="241" t="s">
        <v>460</v>
      </c>
      <c r="G323" s="239"/>
      <c r="H323" s="242" t="n">
        <v>1890.058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AT323" s="248" t="s">
        <v>150</v>
      </c>
      <c r="AU323" s="248" t="s">
        <v>83</v>
      </c>
      <c r="AV323" s="237" t="s">
        <v>83</v>
      </c>
      <c r="AW323" s="237" t="s">
        <v>37</v>
      </c>
      <c r="AX323" s="237" t="s">
        <v>74</v>
      </c>
      <c r="AY323" s="248" t="s">
        <v>134</v>
      </c>
    </row>
    <row r="324" s="237" customFormat="true" ht="12.8" hidden="false" customHeight="false" outlineLevel="0" collapsed="false">
      <c r="B324" s="238"/>
      <c r="C324" s="239"/>
      <c r="D324" s="223" t="s">
        <v>150</v>
      </c>
      <c r="E324" s="240"/>
      <c r="F324" s="241" t="s">
        <v>461</v>
      </c>
      <c r="G324" s="239"/>
      <c r="H324" s="242" t="n">
        <v>574.042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AT324" s="248" t="s">
        <v>150</v>
      </c>
      <c r="AU324" s="248" t="s">
        <v>83</v>
      </c>
      <c r="AV324" s="237" t="s">
        <v>83</v>
      </c>
      <c r="AW324" s="237" t="s">
        <v>37</v>
      </c>
      <c r="AX324" s="237" t="s">
        <v>74</v>
      </c>
      <c r="AY324" s="248" t="s">
        <v>134</v>
      </c>
    </row>
    <row r="325" s="237" customFormat="true" ht="12.8" hidden="false" customHeight="false" outlineLevel="0" collapsed="false">
      <c r="B325" s="238"/>
      <c r="C325" s="239"/>
      <c r="D325" s="223" t="s">
        <v>150</v>
      </c>
      <c r="E325" s="240"/>
      <c r="F325" s="241" t="s">
        <v>462</v>
      </c>
      <c r="G325" s="239"/>
      <c r="H325" s="242" t="n">
        <v>237.048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AT325" s="248" t="s">
        <v>150</v>
      </c>
      <c r="AU325" s="248" t="s">
        <v>83</v>
      </c>
      <c r="AV325" s="237" t="s">
        <v>83</v>
      </c>
      <c r="AW325" s="237" t="s">
        <v>37</v>
      </c>
      <c r="AX325" s="237" t="s">
        <v>74</v>
      </c>
      <c r="AY325" s="248" t="s">
        <v>134</v>
      </c>
    </row>
    <row r="326" s="237" customFormat="true" ht="12.8" hidden="false" customHeight="false" outlineLevel="0" collapsed="false">
      <c r="B326" s="238"/>
      <c r="C326" s="239"/>
      <c r="D326" s="223" t="s">
        <v>150</v>
      </c>
      <c r="E326" s="240"/>
      <c r="F326" s="241" t="s">
        <v>463</v>
      </c>
      <c r="G326" s="239"/>
      <c r="H326" s="242" t="n">
        <v>340.538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AT326" s="248" t="s">
        <v>150</v>
      </c>
      <c r="AU326" s="248" t="s">
        <v>83</v>
      </c>
      <c r="AV326" s="237" t="s">
        <v>83</v>
      </c>
      <c r="AW326" s="237" t="s">
        <v>37</v>
      </c>
      <c r="AX326" s="237" t="s">
        <v>74</v>
      </c>
      <c r="AY326" s="248" t="s">
        <v>134</v>
      </c>
    </row>
    <row r="327" s="237" customFormat="true" ht="12.8" hidden="false" customHeight="false" outlineLevel="0" collapsed="false">
      <c r="B327" s="238"/>
      <c r="C327" s="239"/>
      <c r="D327" s="223" t="s">
        <v>150</v>
      </c>
      <c r="E327" s="240"/>
      <c r="F327" s="241" t="s">
        <v>464</v>
      </c>
      <c r="G327" s="239"/>
      <c r="H327" s="242" t="n">
        <v>206.19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150</v>
      </c>
      <c r="AU327" s="248" t="s">
        <v>83</v>
      </c>
      <c r="AV327" s="237" t="s">
        <v>83</v>
      </c>
      <c r="AW327" s="237" t="s">
        <v>37</v>
      </c>
      <c r="AX327" s="237" t="s">
        <v>74</v>
      </c>
      <c r="AY327" s="248" t="s">
        <v>134</v>
      </c>
    </row>
    <row r="328" s="237" customFormat="true" ht="12.8" hidden="false" customHeight="false" outlineLevel="0" collapsed="false">
      <c r="B328" s="238"/>
      <c r="C328" s="239"/>
      <c r="D328" s="223" t="s">
        <v>150</v>
      </c>
      <c r="E328" s="240"/>
      <c r="F328" s="241" t="s">
        <v>465</v>
      </c>
      <c r="G328" s="239"/>
      <c r="H328" s="242" t="n">
        <v>627.136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150</v>
      </c>
      <c r="AU328" s="248" t="s">
        <v>83</v>
      </c>
      <c r="AV328" s="237" t="s">
        <v>83</v>
      </c>
      <c r="AW328" s="237" t="s">
        <v>37</v>
      </c>
      <c r="AX328" s="237" t="s">
        <v>74</v>
      </c>
      <c r="AY328" s="248" t="s">
        <v>134</v>
      </c>
    </row>
    <row r="329" s="271" customFormat="true" ht="12.8" hidden="false" customHeight="false" outlineLevel="0" collapsed="false">
      <c r="B329" s="272"/>
      <c r="C329" s="273"/>
      <c r="D329" s="223" t="s">
        <v>150</v>
      </c>
      <c r="E329" s="274"/>
      <c r="F329" s="275" t="s">
        <v>182</v>
      </c>
      <c r="G329" s="273"/>
      <c r="H329" s="276" t="n">
        <v>3875.012</v>
      </c>
      <c r="I329" s="277"/>
      <c r="J329" s="273"/>
      <c r="K329" s="273"/>
      <c r="L329" s="278"/>
      <c r="M329" s="279"/>
      <c r="N329" s="280"/>
      <c r="O329" s="280"/>
      <c r="P329" s="280"/>
      <c r="Q329" s="280"/>
      <c r="R329" s="280"/>
      <c r="S329" s="280"/>
      <c r="T329" s="281"/>
      <c r="AT329" s="282" t="s">
        <v>150</v>
      </c>
      <c r="AU329" s="282" t="s">
        <v>83</v>
      </c>
      <c r="AV329" s="271" t="s">
        <v>157</v>
      </c>
      <c r="AW329" s="271" t="s">
        <v>37</v>
      </c>
      <c r="AX329" s="271" t="s">
        <v>74</v>
      </c>
      <c r="AY329" s="282" t="s">
        <v>134</v>
      </c>
    </row>
    <row r="330" s="226" customFormat="true" ht="12.8" hidden="false" customHeight="false" outlineLevel="0" collapsed="false">
      <c r="B330" s="227"/>
      <c r="C330" s="228"/>
      <c r="D330" s="223" t="s">
        <v>150</v>
      </c>
      <c r="E330" s="229"/>
      <c r="F330" s="230" t="s">
        <v>154</v>
      </c>
      <c r="G330" s="228"/>
      <c r="H330" s="229"/>
      <c r="I330" s="231"/>
      <c r="J330" s="228"/>
      <c r="K330" s="228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150</v>
      </c>
      <c r="AU330" s="236" t="s">
        <v>83</v>
      </c>
      <c r="AV330" s="226" t="s">
        <v>18</v>
      </c>
      <c r="AW330" s="226" t="s">
        <v>37</v>
      </c>
      <c r="AX330" s="226" t="s">
        <v>74</v>
      </c>
      <c r="AY330" s="236" t="s">
        <v>134</v>
      </c>
    </row>
    <row r="331" s="237" customFormat="true" ht="12.8" hidden="false" customHeight="false" outlineLevel="0" collapsed="false">
      <c r="B331" s="238"/>
      <c r="C331" s="239"/>
      <c r="D331" s="223" t="s">
        <v>150</v>
      </c>
      <c r="E331" s="240"/>
      <c r="F331" s="241" t="s">
        <v>466</v>
      </c>
      <c r="G331" s="239"/>
      <c r="H331" s="242" t="n">
        <v>173.072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AT331" s="248" t="s">
        <v>150</v>
      </c>
      <c r="AU331" s="248" t="s">
        <v>83</v>
      </c>
      <c r="AV331" s="237" t="s">
        <v>83</v>
      </c>
      <c r="AW331" s="237" t="s">
        <v>37</v>
      </c>
      <c r="AX331" s="237" t="s">
        <v>74</v>
      </c>
      <c r="AY331" s="248" t="s">
        <v>134</v>
      </c>
    </row>
    <row r="332" s="249" customFormat="true" ht="12.8" hidden="false" customHeight="false" outlineLevel="0" collapsed="false">
      <c r="B332" s="250"/>
      <c r="C332" s="251"/>
      <c r="D332" s="223" t="s">
        <v>150</v>
      </c>
      <c r="E332" s="252"/>
      <c r="F332" s="253" t="s">
        <v>156</v>
      </c>
      <c r="G332" s="251"/>
      <c r="H332" s="254" t="n">
        <v>4048.084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AT332" s="260" t="s">
        <v>150</v>
      </c>
      <c r="AU332" s="260" t="s">
        <v>83</v>
      </c>
      <c r="AV332" s="249" t="s">
        <v>141</v>
      </c>
      <c r="AW332" s="249" t="s">
        <v>37</v>
      </c>
      <c r="AX332" s="249" t="s">
        <v>18</v>
      </c>
      <c r="AY332" s="260" t="s">
        <v>134</v>
      </c>
    </row>
    <row r="333" s="24" customFormat="true" ht="16.5" hidden="false" customHeight="true" outlineLevel="0" collapsed="false">
      <c r="B333" s="25"/>
      <c r="C333" s="211" t="s">
        <v>467</v>
      </c>
      <c r="D333" s="211" t="s">
        <v>137</v>
      </c>
      <c r="E333" s="212" t="s">
        <v>468</v>
      </c>
      <c r="F333" s="213" t="s">
        <v>469</v>
      </c>
      <c r="G333" s="214" t="s">
        <v>236</v>
      </c>
      <c r="H333" s="215" t="n">
        <v>100</v>
      </c>
      <c r="I333" s="216"/>
      <c r="J333" s="217" t="n">
        <f aca="false">ROUND(I333*H333,2)</f>
        <v>0</v>
      </c>
      <c r="K333" s="213"/>
      <c r="L333" s="30"/>
      <c r="M333" s="218"/>
      <c r="N333" s="219" t="s">
        <v>45</v>
      </c>
      <c r="O333" s="62"/>
      <c r="P333" s="220" t="n">
        <f aca="false">O333*H333</f>
        <v>0</v>
      </c>
      <c r="Q333" s="220" t="n">
        <v>0</v>
      </c>
      <c r="R333" s="220" t="n">
        <f aca="false">Q333*H333</f>
        <v>0</v>
      </c>
      <c r="S333" s="220" t="n">
        <v>0</v>
      </c>
      <c r="T333" s="221" t="n">
        <f aca="false">S333*H333</f>
        <v>0</v>
      </c>
      <c r="AR333" s="3" t="s">
        <v>141</v>
      </c>
      <c r="AT333" s="3" t="s">
        <v>137</v>
      </c>
      <c r="AU333" s="3" t="s">
        <v>83</v>
      </c>
      <c r="AY333" s="3" t="s">
        <v>134</v>
      </c>
      <c r="BE333" s="222" t="n">
        <f aca="false">IF(N333="základní",J333,0)</f>
        <v>0</v>
      </c>
      <c r="BF333" s="222" t="n">
        <f aca="false">IF(N333="snížená",J333,0)</f>
        <v>0</v>
      </c>
      <c r="BG333" s="222" t="n">
        <f aca="false">IF(N333="zákl. přenesená",J333,0)</f>
        <v>0</v>
      </c>
      <c r="BH333" s="222" t="n">
        <f aca="false">IF(N333="sníž. přenesená",J333,0)</f>
        <v>0</v>
      </c>
      <c r="BI333" s="222" t="n">
        <f aca="false">IF(N333="nulová",J333,0)</f>
        <v>0</v>
      </c>
      <c r="BJ333" s="3" t="s">
        <v>18</v>
      </c>
      <c r="BK333" s="222" t="n">
        <f aca="false">ROUND(I333*H333,2)</f>
        <v>0</v>
      </c>
      <c r="BL333" s="3" t="s">
        <v>141</v>
      </c>
      <c r="BM333" s="3" t="s">
        <v>470</v>
      </c>
    </row>
    <row r="334" s="24" customFormat="true" ht="16.5" hidden="false" customHeight="true" outlineLevel="0" collapsed="false">
      <c r="B334" s="25"/>
      <c r="C334" s="261" t="s">
        <v>471</v>
      </c>
      <c r="D334" s="261" t="s">
        <v>164</v>
      </c>
      <c r="E334" s="262" t="s">
        <v>472</v>
      </c>
      <c r="F334" s="263" t="s">
        <v>473</v>
      </c>
      <c r="G334" s="264" t="s">
        <v>236</v>
      </c>
      <c r="H334" s="265" t="n">
        <v>100</v>
      </c>
      <c r="I334" s="266"/>
      <c r="J334" s="267" t="n">
        <f aca="false">ROUND(I334*H334,2)</f>
        <v>0</v>
      </c>
      <c r="K334" s="263"/>
      <c r="L334" s="268"/>
      <c r="M334" s="269"/>
      <c r="N334" s="270" t="s">
        <v>45</v>
      </c>
      <c r="O334" s="62"/>
      <c r="P334" s="220" t="n">
        <f aca="false">O334*H334</f>
        <v>0</v>
      </c>
      <c r="Q334" s="220" t="n">
        <v>0</v>
      </c>
      <c r="R334" s="220" t="n">
        <f aca="false">Q334*H334</f>
        <v>0</v>
      </c>
      <c r="S334" s="220" t="n">
        <v>0</v>
      </c>
      <c r="T334" s="221" t="n">
        <f aca="false">S334*H334</f>
        <v>0</v>
      </c>
      <c r="AR334" s="3" t="s">
        <v>168</v>
      </c>
      <c r="AT334" s="3" t="s">
        <v>164</v>
      </c>
      <c r="AU334" s="3" t="s">
        <v>83</v>
      </c>
      <c r="AY334" s="3" t="s">
        <v>134</v>
      </c>
      <c r="BE334" s="222" t="n">
        <f aca="false">IF(N334="základní",J334,0)</f>
        <v>0</v>
      </c>
      <c r="BF334" s="222" t="n">
        <f aca="false">IF(N334="snížená",J334,0)</f>
        <v>0</v>
      </c>
      <c r="BG334" s="222" t="n">
        <f aca="false">IF(N334="zákl. přenesená",J334,0)</f>
        <v>0</v>
      </c>
      <c r="BH334" s="222" t="n">
        <f aca="false">IF(N334="sníž. přenesená",J334,0)</f>
        <v>0</v>
      </c>
      <c r="BI334" s="222" t="n">
        <f aca="false">IF(N334="nulová",J334,0)</f>
        <v>0</v>
      </c>
      <c r="BJ334" s="3" t="s">
        <v>18</v>
      </c>
      <c r="BK334" s="222" t="n">
        <f aca="false">ROUND(I334*H334,2)</f>
        <v>0</v>
      </c>
      <c r="BL334" s="3" t="s">
        <v>141</v>
      </c>
      <c r="BM334" s="3" t="s">
        <v>474</v>
      </c>
    </row>
    <row r="335" s="24" customFormat="true" ht="16.5" hidden="false" customHeight="true" outlineLevel="0" collapsed="false">
      <c r="B335" s="25"/>
      <c r="C335" s="211" t="s">
        <v>475</v>
      </c>
      <c r="D335" s="211" t="s">
        <v>137</v>
      </c>
      <c r="E335" s="212" t="s">
        <v>476</v>
      </c>
      <c r="F335" s="213" t="s">
        <v>477</v>
      </c>
      <c r="G335" s="214" t="s">
        <v>236</v>
      </c>
      <c r="H335" s="215" t="n">
        <v>2</v>
      </c>
      <c r="I335" s="216"/>
      <c r="J335" s="217" t="n">
        <f aca="false">ROUND(I335*H335,2)</f>
        <v>0</v>
      </c>
      <c r="K335" s="213" t="s">
        <v>147</v>
      </c>
      <c r="L335" s="30"/>
      <c r="M335" s="218"/>
      <c r="N335" s="219" t="s">
        <v>45</v>
      </c>
      <c r="O335" s="62"/>
      <c r="P335" s="220" t="n">
        <f aca="false">O335*H335</f>
        <v>0</v>
      </c>
      <c r="Q335" s="220" t="n">
        <v>0</v>
      </c>
      <c r="R335" s="220" t="n">
        <f aca="false">Q335*H335</f>
        <v>0</v>
      </c>
      <c r="S335" s="220" t="n">
        <v>0</v>
      </c>
      <c r="T335" s="221" t="n">
        <f aca="false">S335*H335</f>
        <v>0</v>
      </c>
      <c r="AR335" s="3" t="s">
        <v>141</v>
      </c>
      <c r="AT335" s="3" t="s">
        <v>137</v>
      </c>
      <c r="AU335" s="3" t="s">
        <v>83</v>
      </c>
      <c r="AY335" s="3" t="s">
        <v>134</v>
      </c>
      <c r="BE335" s="222" t="n">
        <f aca="false">IF(N335="základní",J335,0)</f>
        <v>0</v>
      </c>
      <c r="BF335" s="222" t="n">
        <f aca="false">IF(N335="snížená",J335,0)</f>
        <v>0</v>
      </c>
      <c r="BG335" s="222" t="n">
        <f aca="false">IF(N335="zákl. přenesená",J335,0)</f>
        <v>0</v>
      </c>
      <c r="BH335" s="222" t="n">
        <f aca="false">IF(N335="sníž. přenesená",J335,0)</f>
        <v>0</v>
      </c>
      <c r="BI335" s="222" t="n">
        <f aca="false">IF(N335="nulová",J335,0)</f>
        <v>0</v>
      </c>
      <c r="BJ335" s="3" t="s">
        <v>18</v>
      </c>
      <c r="BK335" s="222" t="n">
        <f aca="false">ROUND(I335*H335,2)</f>
        <v>0</v>
      </c>
      <c r="BL335" s="3" t="s">
        <v>141</v>
      </c>
      <c r="BM335" s="3" t="s">
        <v>478</v>
      </c>
    </row>
    <row r="336" s="24" customFormat="true" ht="12.8" hidden="false" customHeight="false" outlineLevel="0" collapsed="false">
      <c r="B336" s="25"/>
      <c r="C336" s="26"/>
      <c r="D336" s="223" t="s">
        <v>143</v>
      </c>
      <c r="E336" s="26"/>
      <c r="F336" s="224" t="s">
        <v>479</v>
      </c>
      <c r="G336" s="26"/>
      <c r="H336" s="26"/>
      <c r="I336" s="128"/>
      <c r="J336" s="26"/>
      <c r="K336" s="26"/>
      <c r="L336" s="30"/>
      <c r="M336" s="225"/>
      <c r="N336" s="62"/>
      <c r="O336" s="62"/>
      <c r="P336" s="62"/>
      <c r="Q336" s="62"/>
      <c r="R336" s="62"/>
      <c r="S336" s="62"/>
      <c r="T336" s="63"/>
      <c r="AT336" s="3" t="s">
        <v>143</v>
      </c>
      <c r="AU336" s="3" t="s">
        <v>83</v>
      </c>
    </row>
    <row r="337" s="24" customFormat="true" ht="16.5" hidden="false" customHeight="true" outlineLevel="0" collapsed="false">
      <c r="B337" s="25"/>
      <c r="C337" s="211" t="s">
        <v>480</v>
      </c>
      <c r="D337" s="211" t="s">
        <v>137</v>
      </c>
      <c r="E337" s="212" t="s">
        <v>481</v>
      </c>
      <c r="F337" s="213" t="s">
        <v>482</v>
      </c>
      <c r="G337" s="214" t="s">
        <v>236</v>
      </c>
      <c r="H337" s="215" t="n">
        <v>1</v>
      </c>
      <c r="I337" s="216"/>
      <c r="J337" s="217" t="n">
        <f aca="false">ROUND(I337*H337,2)</f>
        <v>0</v>
      </c>
      <c r="K337" s="213"/>
      <c r="L337" s="30"/>
      <c r="M337" s="218"/>
      <c r="N337" s="219" t="s">
        <v>45</v>
      </c>
      <c r="O337" s="62"/>
      <c r="P337" s="220" t="n">
        <f aca="false">O337*H337</f>
        <v>0</v>
      </c>
      <c r="Q337" s="220" t="n">
        <v>0</v>
      </c>
      <c r="R337" s="220" t="n">
        <f aca="false">Q337*H337</f>
        <v>0</v>
      </c>
      <c r="S337" s="220" t="n">
        <v>0</v>
      </c>
      <c r="T337" s="221" t="n">
        <f aca="false">S337*H337</f>
        <v>0</v>
      </c>
      <c r="AR337" s="3" t="s">
        <v>141</v>
      </c>
      <c r="AT337" s="3" t="s">
        <v>137</v>
      </c>
      <c r="AU337" s="3" t="s">
        <v>83</v>
      </c>
      <c r="AY337" s="3" t="s">
        <v>134</v>
      </c>
      <c r="BE337" s="222" t="n">
        <f aca="false">IF(N337="základní",J337,0)</f>
        <v>0</v>
      </c>
      <c r="BF337" s="222" t="n">
        <f aca="false">IF(N337="snížená",J337,0)</f>
        <v>0</v>
      </c>
      <c r="BG337" s="222" t="n">
        <f aca="false">IF(N337="zákl. přenesená",J337,0)</f>
        <v>0</v>
      </c>
      <c r="BH337" s="222" t="n">
        <f aca="false">IF(N337="sníž. přenesená",J337,0)</f>
        <v>0</v>
      </c>
      <c r="BI337" s="222" t="n">
        <f aca="false">IF(N337="nulová",J337,0)</f>
        <v>0</v>
      </c>
      <c r="BJ337" s="3" t="s">
        <v>18</v>
      </c>
      <c r="BK337" s="222" t="n">
        <f aca="false">ROUND(I337*H337,2)</f>
        <v>0</v>
      </c>
      <c r="BL337" s="3" t="s">
        <v>141</v>
      </c>
      <c r="BM337" s="3" t="s">
        <v>483</v>
      </c>
    </row>
    <row r="338" s="24" customFormat="true" ht="12.8" hidden="false" customHeight="false" outlineLevel="0" collapsed="false">
      <c r="B338" s="25"/>
      <c r="C338" s="26"/>
      <c r="D338" s="223" t="s">
        <v>143</v>
      </c>
      <c r="E338" s="26"/>
      <c r="F338" s="224" t="s">
        <v>484</v>
      </c>
      <c r="G338" s="26"/>
      <c r="H338" s="26"/>
      <c r="I338" s="128"/>
      <c r="J338" s="26"/>
      <c r="K338" s="26"/>
      <c r="L338" s="30"/>
      <c r="M338" s="225"/>
      <c r="N338" s="62"/>
      <c r="O338" s="62"/>
      <c r="P338" s="62"/>
      <c r="Q338" s="62"/>
      <c r="R338" s="62"/>
      <c r="S338" s="62"/>
      <c r="T338" s="63"/>
      <c r="AT338" s="3" t="s">
        <v>143</v>
      </c>
      <c r="AU338" s="3" t="s">
        <v>83</v>
      </c>
    </row>
    <row r="339" s="24" customFormat="true" ht="16.5" hidden="false" customHeight="true" outlineLevel="0" collapsed="false">
      <c r="B339" s="25"/>
      <c r="C339" s="211" t="s">
        <v>485</v>
      </c>
      <c r="D339" s="211" t="s">
        <v>137</v>
      </c>
      <c r="E339" s="212" t="s">
        <v>486</v>
      </c>
      <c r="F339" s="213" t="s">
        <v>487</v>
      </c>
      <c r="G339" s="214" t="s">
        <v>236</v>
      </c>
      <c r="H339" s="215" t="n">
        <v>92</v>
      </c>
      <c r="I339" s="216"/>
      <c r="J339" s="217" t="n">
        <f aca="false">ROUND(I339*H339,2)</f>
        <v>0</v>
      </c>
      <c r="K339" s="213" t="s">
        <v>147</v>
      </c>
      <c r="L339" s="30"/>
      <c r="M339" s="218"/>
      <c r="N339" s="219" t="s">
        <v>45</v>
      </c>
      <c r="O339" s="62"/>
      <c r="P339" s="220" t="n">
        <f aca="false">O339*H339</f>
        <v>0</v>
      </c>
      <c r="Q339" s="220" t="n">
        <v>0</v>
      </c>
      <c r="R339" s="220" t="n">
        <f aca="false">Q339*H339</f>
        <v>0</v>
      </c>
      <c r="S339" s="220" t="n">
        <v>0</v>
      </c>
      <c r="T339" s="221" t="n">
        <f aca="false">S339*H339</f>
        <v>0</v>
      </c>
      <c r="AR339" s="3" t="s">
        <v>141</v>
      </c>
      <c r="AT339" s="3" t="s">
        <v>137</v>
      </c>
      <c r="AU339" s="3" t="s">
        <v>83</v>
      </c>
      <c r="AY339" s="3" t="s">
        <v>134</v>
      </c>
      <c r="BE339" s="222" t="n">
        <f aca="false">IF(N339="základní",J339,0)</f>
        <v>0</v>
      </c>
      <c r="BF339" s="222" t="n">
        <f aca="false">IF(N339="snížená",J339,0)</f>
        <v>0</v>
      </c>
      <c r="BG339" s="222" t="n">
        <f aca="false">IF(N339="zákl. přenesená",J339,0)</f>
        <v>0</v>
      </c>
      <c r="BH339" s="222" t="n">
        <f aca="false">IF(N339="sníž. přenesená",J339,0)</f>
        <v>0</v>
      </c>
      <c r="BI339" s="222" t="n">
        <f aca="false">IF(N339="nulová",J339,0)</f>
        <v>0</v>
      </c>
      <c r="BJ339" s="3" t="s">
        <v>18</v>
      </c>
      <c r="BK339" s="222" t="n">
        <f aca="false">ROUND(I339*H339,2)</f>
        <v>0</v>
      </c>
      <c r="BL339" s="3" t="s">
        <v>141</v>
      </c>
      <c r="BM339" s="3" t="s">
        <v>488</v>
      </c>
    </row>
    <row r="340" s="24" customFormat="true" ht="12.8" hidden="false" customHeight="false" outlineLevel="0" collapsed="false">
      <c r="B340" s="25"/>
      <c r="C340" s="26"/>
      <c r="D340" s="223" t="s">
        <v>143</v>
      </c>
      <c r="E340" s="26"/>
      <c r="F340" s="224" t="s">
        <v>489</v>
      </c>
      <c r="G340" s="26"/>
      <c r="H340" s="26"/>
      <c r="I340" s="128"/>
      <c r="J340" s="26"/>
      <c r="K340" s="26"/>
      <c r="L340" s="30"/>
      <c r="M340" s="225"/>
      <c r="N340" s="62"/>
      <c r="O340" s="62"/>
      <c r="P340" s="62"/>
      <c r="Q340" s="62"/>
      <c r="R340" s="62"/>
      <c r="S340" s="62"/>
      <c r="T340" s="63"/>
      <c r="AT340" s="3" t="s">
        <v>143</v>
      </c>
      <c r="AU340" s="3" t="s">
        <v>83</v>
      </c>
    </row>
    <row r="341" s="237" customFormat="true" ht="12.8" hidden="false" customHeight="false" outlineLevel="0" collapsed="false">
      <c r="B341" s="238"/>
      <c r="C341" s="239"/>
      <c r="D341" s="223" t="s">
        <v>150</v>
      </c>
      <c r="E341" s="240"/>
      <c r="F341" s="241" t="s">
        <v>490</v>
      </c>
      <c r="G341" s="239"/>
      <c r="H341" s="242" t="n">
        <v>81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AT341" s="248" t="s">
        <v>150</v>
      </c>
      <c r="AU341" s="248" t="s">
        <v>83</v>
      </c>
      <c r="AV341" s="237" t="s">
        <v>83</v>
      </c>
      <c r="AW341" s="237" t="s">
        <v>37</v>
      </c>
      <c r="AX341" s="237" t="s">
        <v>74</v>
      </c>
      <c r="AY341" s="248" t="s">
        <v>134</v>
      </c>
    </row>
    <row r="342" s="237" customFormat="true" ht="12.8" hidden="false" customHeight="false" outlineLevel="0" collapsed="false">
      <c r="B342" s="238"/>
      <c r="C342" s="239"/>
      <c r="D342" s="223" t="s">
        <v>150</v>
      </c>
      <c r="E342" s="240"/>
      <c r="F342" s="241" t="s">
        <v>491</v>
      </c>
      <c r="G342" s="239"/>
      <c r="H342" s="242" t="n">
        <v>11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AT342" s="248" t="s">
        <v>150</v>
      </c>
      <c r="AU342" s="248" t="s">
        <v>83</v>
      </c>
      <c r="AV342" s="237" t="s">
        <v>83</v>
      </c>
      <c r="AW342" s="237" t="s">
        <v>37</v>
      </c>
      <c r="AX342" s="237" t="s">
        <v>74</v>
      </c>
      <c r="AY342" s="248" t="s">
        <v>134</v>
      </c>
    </row>
    <row r="343" s="249" customFormat="true" ht="12.8" hidden="false" customHeight="false" outlineLevel="0" collapsed="false">
      <c r="B343" s="250"/>
      <c r="C343" s="251"/>
      <c r="D343" s="223" t="s">
        <v>150</v>
      </c>
      <c r="E343" s="252"/>
      <c r="F343" s="253" t="s">
        <v>156</v>
      </c>
      <c r="G343" s="251"/>
      <c r="H343" s="254" t="n">
        <v>92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AT343" s="260" t="s">
        <v>150</v>
      </c>
      <c r="AU343" s="260" t="s">
        <v>83</v>
      </c>
      <c r="AV343" s="249" t="s">
        <v>141</v>
      </c>
      <c r="AW343" s="249" t="s">
        <v>37</v>
      </c>
      <c r="AX343" s="249" t="s">
        <v>18</v>
      </c>
      <c r="AY343" s="260" t="s">
        <v>134</v>
      </c>
    </row>
    <row r="344" s="24" customFormat="true" ht="16.5" hidden="false" customHeight="true" outlineLevel="0" collapsed="false">
      <c r="B344" s="25"/>
      <c r="C344" s="261" t="s">
        <v>492</v>
      </c>
      <c r="D344" s="261" t="s">
        <v>164</v>
      </c>
      <c r="E344" s="262" t="s">
        <v>493</v>
      </c>
      <c r="F344" s="263" t="s">
        <v>494</v>
      </c>
      <c r="G344" s="264" t="s">
        <v>236</v>
      </c>
      <c r="H344" s="265" t="n">
        <v>92</v>
      </c>
      <c r="I344" s="266"/>
      <c r="J344" s="267" t="n">
        <f aca="false">ROUND(I344*H344,2)</f>
        <v>0</v>
      </c>
      <c r="K344" s="263" t="s">
        <v>147</v>
      </c>
      <c r="L344" s="268"/>
      <c r="M344" s="269"/>
      <c r="N344" s="270" t="s">
        <v>45</v>
      </c>
      <c r="O344" s="62"/>
      <c r="P344" s="220" t="n">
        <f aca="false">O344*H344</f>
        <v>0</v>
      </c>
      <c r="Q344" s="220" t="n">
        <v>0</v>
      </c>
      <c r="R344" s="220" t="n">
        <f aca="false">Q344*H344</f>
        <v>0</v>
      </c>
      <c r="S344" s="220" t="n">
        <v>0</v>
      </c>
      <c r="T344" s="221" t="n">
        <f aca="false">S344*H344</f>
        <v>0</v>
      </c>
      <c r="AR344" s="3" t="s">
        <v>168</v>
      </c>
      <c r="AT344" s="3" t="s">
        <v>164</v>
      </c>
      <c r="AU344" s="3" t="s">
        <v>83</v>
      </c>
      <c r="AY344" s="3" t="s">
        <v>134</v>
      </c>
      <c r="BE344" s="222" t="n">
        <f aca="false">IF(N344="základní",J344,0)</f>
        <v>0</v>
      </c>
      <c r="BF344" s="222" t="n">
        <f aca="false">IF(N344="snížená",J344,0)</f>
        <v>0</v>
      </c>
      <c r="BG344" s="222" t="n">
        <f aca="false">IF(N344="zákl. přenesená",J344,0)</f>
        <v>0</v>
      </c>
      <c r="BH344" s="222" t="n">
        <f aca="false">IF(N344="sníž. přenesená",J344,0)</f>
        <v>0</v>
      </c>
      <c r="BI344" s="222" t="n">
        <f aca="false">IF(N344="nulová",J344,0)</f>
        <v>0</v>
      </c>
      <c r="BJ344" s="3" t="s">
        <v>18</v>
      </c>
      <c r="BK344" s="222" t="n">
        <f aca="false">ROUND(I344*H344,2)</f>
        <v>0</v>
      </c>
      <c r="BL344" s="3" t="s">
        <v>141</v>
      </c>
      <c r="BM344" s="3" t="s">
        <v>495</v>
      </c>
    </row>
    <row r="345" s="24" customFormat="true" ht="16.5" hidden="false" customHeight="true" outlineLevel="0" collapsed="false">
      <c r="B345" s="25"/>
      <c r="C345" s="261" t="s">
        <v>496</v>
      </c>
      <c r="D345" s="261" t="s">
        <v>164</v>
      </c>
      <c r="E345" s="262" t="s">
        <v>497</v>
      </c>
      <c r="F345" s="263" t="s">
        <v>498</v>
      </c>
      <c r="G345" s="264" t="s">
        <v>236</v>
      </c>
      <c r="H345" s="265" t="n">
        <v>92</v>
      </c>
      <c r="I345" s="266"/>
      <c r="J345" s="267" t="n">
        <f aca="false">ROUND(I345*H345,2)</f>
        <v>0</v>
      </c>
      <c r="K345" s="263" t="s">
        <v>147</v>
      </c>
      <c r="L345" s="268"/>
      <c r="M345" s="269"/>
      <c r="N345" s="270" t="s">
        <v>45</v>
      </c>
      <c r="O345" s="62"/>
      <c r="P345" s="220" t="n">
        <f aca="false">O345*H345</f>
        <v>0</v>
      </c>
      <c r="Q345" s="220" t="n">
        <v>0</v>
      </c>
      <c r="R345" s="220" t="n">
        <f aca="false">Q345*H345</f>
        <v>0</v>
      </c>
      <c r="S345" s="220" t="n">
        <v>0</v>
      </c>
      <c r="T345" s="221" t="n">
        <f aca="false">S345*H345</f>
        <v>0</v>
      </c>
      <c r="AR345" s="3" t="s">
        <v>168</v>
      </c>
      <c r="AT345" s="3" t="s">
        <v>164</v>
      </c>
      <c r="AU345" s="3" t="s">
        <v>83</v>
      </c>
      <c r="AY345" s="3" t="s">
        <v>134</v>
      </c>
      <c r="BE345" s="222" t="n">
        <f aca="false">IF(N345="základní",J345,0)</f>
        <v>0</v>
      </c>
      <c r="BF345" s="222" t="n">
        <f aca="false">IF(N345="snížená",J345,0)</f>
        <v>0</v>
      </c>
      <c r="BG345" s="222" t="n">
        <f aca="false">IF(N345="zákl. přenesená",J345,0)</f>
        <v>0</v>
      </c>
      <c r="BH345" s="222" t="n">
        <f aca="false">IF(N345="sníž. přenesená",J345,0)</f>
        <v>0</v>
      </c>
      <c r="BI345" s="222" t="n">
        <f aca="false">IF(N345="nulová",J345,0)</f>
        <v>0</v>
      </c>
      <c r="BJ345" s="3" t="s">
        <v>18</v>
      </c>
      <c r="BK345" s="222" t="n">
        <f aca="false">ROUND(I345*H345,2)</f>
        <v>0</v>
      </c>
      <c r="BL345" s="3" t="s">
        <v>141</v>
      </c>
      <c r="BM345" s="3" t="s">
        <v>499</v>
      </c>
    </row>
    <row r="346" s="24" customFormat="true" ht="16.5" hidden="false" customHeight="true" outlineLevel="0" collapsed="false">
      <c r="B346" s="25"/>
      <c r="C346" s="261" t="s">
        <v>500</v>
      </c>
      <c r="D346" s="261" t="s">
        <v>164</v>
      </c>
      <c r="E346" s="262" t="s">
        <v>501</v>
      </c>
      <c r="F346" s="263" t="s">
        <v>502</v>
      </c>
      <c r="G346" s="264" t="s">
        <v>236</v>
      </c>
      <c r="H346" s="265" t="n">
        <v>92</v>
      </c>
      <c r="I346" s="266"/>
      <c r="J346" s="267" t="n">
        <f aca="false">ROUND(I346*H346,2)</f>
        <v>0</v>
      </c>
      <c r="K346" s="263" t="s">
        <v>147</v>
      </c>
      <c r="L346" s="268"/>
      <c r="M346" s="269"/>
      <c r="N346" s="270" t="s">
        <v>45</v>
      </c>
      <c r="O346" s="62"/>
      <c r="P346" s="220" t="n">
        <f aca="false">O346*H346</f>
        <v>0</v>
      </c>
      <c r="Q346" s="220" t="n">
        <v>0.397</v>
      </c>
      <c r="R346" s="220" t="n">
        <f aca="false">Q346*H346</f>
        <v>36.524</v>
      </c>
      <c r="S346" s="220" t="n">
        <v>0</v>
      </c>
      <c r="T346" s="221" t="n">
        <f aca="false">S346*H346</f>
        <v>0</v>
      </c>
      <c r="AR346" s="3" t="s">
        <v>168</v>
      </c>
      <c r="AT346" s="3" t="s">
        <v>164</v>
      </c>
      <c r="AU346" s="3" t="s">
        <v>83</v>
      </c>
      <c r="AY346" s="3" t="s">
        <v>134</v>
      </c>
      <c r="BE346" s="222" t="n">
        <f aca="false">IF(N346="základní",J346,0)</f>
        <v>0</v>
      </c>
      <c r="BF346" s="222" t="n">
        <f aca="false">IF(N346="snížená",J346,0)</f>
        <v>0</v>
      </c>
      <c r="BG346" s="222" t="n">
        <f aca="false">IF(N346="zákl. přenesená",J346,0)</f>
        <v>0</v>
      </c>
      <c r="BH346" s="222" t="n">
        <f aca="false">IF(N346="sníž. přenesená",J346,0)</f>
        <v>0</v>
      </c>
      <c r="BI346" s="222" t="n">
        <f aca="false">IF(N346="nulová",J346,0)</f>
        <v>0</v>
      </c>
      <c r="BJ346" s="3" t="s">
        <v>18</v>
      </c>
      <c r="BK346" s="222" t="n">
        <f aca="false">ROUND(I346*H346,2)</f>
        <v>0</v>
      </c>
      <c r="BL346" s="3" t="s">
        <v>141</v>
      </c>
      <c r="BM346" s="3" t="s">
        <v>503</v>
      </c>
    </row>
    <row r="347" s="24" customFormat="true" ht="16.5" hidden="false" customHeight="true" outlineLevel="0" collapsed="false">
      <c r="B347" s="25"/>
      <c r="C347" s="261" t="s">
        <v>504</v>
      </c>
      <c r="D347" s="261" t="s">
        <v>164</v>
      </c>
      <c r="E347" s="262" t="s">
        <v>505</v>
      </c>
      <c r="F347" s="263" t="s">
        <v>506</v>
      </c>
      <c r="G347" s="264" t="s">
        <v>236</v>
      </c>
      <c r="H347" s="265" t="n">
        <v>92</v>
      </c>
      <c r="I347" s="266"/>
      <c r="J347" s="267" t="n">
        <f aca="false">ROUND(I347*H347,2)</f>
        <v>0</v>
      </c>
      <c r="K347" s="263" t="s">
        <v>147</v>
      </c>
      <c r="L347" s="268"/>
      <c r="M347" s="269"/>
      <c r="N347" s="270" t="s">
        <v>45</v>
      </c>
      <c r="O347" s="62"/>
      <c r="P347" s="220" t="n">
        <f aca="false">O347*H347</f>
        <v>0</v>
      </c>
      <c r="Q347" s="220" t="n">
        <v>0</v>
      </c>
      <c r="R347" s="220" t="n">
        <f aca="false">Q347*H347</f>
        <v>0</v>
      </c>
      <c r="S347" s="220" t="n">
        <v>0</v>
      </c>
      <c r="T347" s="221" t="n">
        <f aca="false">S347*H347</f>
        <v>0</v>
      </c>
      <c r="AR347" s="3" t="s">
        <v>168</v>
      </c>
      <c r="AT347" s="3" t="s">
        <v>164</v>
      </c>
      <c r="AU347" s="3" t="s">
        <v>83</v>
      </c>
      <c r="AY347" s="3" t="s">
        <v>134</v>
      </c>
      <c r="BE347" s="222" t="n">
        <f aca="false">IF(N347="základní",J347,0)</f>
        <v>0</v>
      </c>
      <c r="BF347" s="222" t="n">
        <f aca="false">IF(N347="snížená",J347,0)</f>
        <v>0</v>
      </c>
      <c r="BG347" s="222" t="n">
        <f aca="false">IF(N347="zákl. přenesená",J347,0)</f>
        <v>0</v>
      </c>
      <c r="BH347" s="222" t="n">
        <f aca="false">IF(N347="sníž. přenesená",J347,0)</f>
        <v>0</v>
      </c>
      <c r="BI347" s="222" t="n">
        <f aca="false">IF(N347="nulová",J347,0)</f>
        <v>0</v>
      </c>
      <c r="BJ347" s="3" t="s">
        <v>18</v>
      </c>
      <c r="BK347" s="222" t="n">
        <f aca="false">ROUND(I347*H347,2)</f>
        <v>0</v>
      </c>
      <c r="BL347" s="3" t="s">
        <v>141</v>
      </c>
      <c r="BM347" s="3" t="s">
        <v>507</v>
      </c>
    </row>
    <row r="348" s="24" customFormat="true" ht="16.5" hidden="false" customHeight="true" outlineLevel="0" collapsed="false">
      <c r="B348" s="25"/>
      <c r="C348" s="211" t="s">
        <v>508</v>
      </c>
      <c r="D348" s="211" t="s">
        <v>137</v>
      </c>
      <c r="E348" s="212" t="s">
        <v>509</v>
      </c>
      <c r="F348" s="213" t="s">
        <v>510</v>
      </c>
      <c r="G348" s="214" t="s">
        <v>198</v>
      </c>
      <c r="H348" s="215" t="n">
        <v>236</v>
      </c>
      <c r="I348" s="216"/>
      <c r="J348" s="217" t="n">
        <f aca="false">ROUND(I348*H348,2)</f>
        <v>0</v>
      </c>
      <c r="K348" s="213" t="s">
        <v>147</v>
      </c>
      <c r="L348" s="30"/>
      <c r="M348" s="218"/>
      <c r="N348" s="219" t="s">
        <v>45</v>
      </c>
      <c r="O348" s="62"/>
      <c r="P348" s="220" t="n">
        <f aca="false">O348*H348</f>
        <v>0</v>
      </c>
      <c r="Q348" s="220" t="n">
        <v>0</v>
      </c>
      <c r="R348" s="220" t="n">
        <f aca="false">Q348*H348</f>
        <v>0</v>
      </c>
      <c r="S348" s="220" t="n">
        <v>0</v>
      </c>
      <c r="T348" s="221" t="n">
        <f aca="false">S348*H348</f>
        <v>0</v>
      </c>
      <c r="AR348" s="3" t="s">
        <v>141</v>
      </c>
      <c r="AT348" s="3" t="s">
        <v>137</v>
      </c>
      <c r="AU348" s="3" t="s">
        <v>83</v>
      </c>
      <c r="AY348" s="3" t="s">
        <v>134</v>
      </c>
      <c r="BE348" s="222" t="n">
        <f aca="false">IF(N348="základní",J348,0)</f>
        <v>0</v>
      </c>
      <c r="BF348" s="222" t="n">
        <f aca="false">IF(N348="snížená",J348,0)</f>
        <v>0</v>
      </c>
      <c r="BG348" s="222" t="n">
        <f aca="false">IF(N348="zákl. přenesená",J348,0)</f>
        <v>0</v>
      </c>
      <c r="BH348" s="222" t="n">
        <f aca="false">IF(N348="sníž. přenesená",J348,0)</f>
        <v>0</v>
      </c>
      <c r="BI348" s="222" t="n">
        <f aca="false">IF(N348="nulová",J348,0)</f>
        <v>0</v>
      </c>
      <c r="BJ348" s="3" t="s">
        <v>18</v>
      </c>
      <c r="BK348" s="222" t="n">
        <f aca="false">ROUND(I348*H348,2)</f>
        <v>0</v>
      </c>
      <c r="BL348" s="3" t="s">
        <v>141</v>
      </c>
      <c r="BM348" s="3" t="s">
        <v>511</v>
      </c>
    </row>
    <row r="349" s="237" customFormat="true" ht="12.8" hidden="false" customHeight="false" outlineLevel="0" collapsed="false">
      <c r="B349" s="238"/>
      <c r="C349" s="239"/>
      <c r="D349" s="223" t="s">
        <v>150</v>
      </c>
      <c r="E349" s="240"/>
      <c r="F349" s="241" t="s">
        <v>512</v>
      </c>
      <c r="G349" s="239"/>
      <c r="H349" s="242" t="n">
        <v>236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AT349" s="248" t="s">
        <v>150</v>
      </c>
      <c r="AU349" s="248" t="s">
        <v>83</v>
      </c>
      <c r="AV349" s="237" t="s">
        <v>83</v>
      </c>
      <c r="AW349" s="237" t="s">
        <v>37</v>
      </c>
      <c r="AX349" s="237" t="s">
        <v>18</v>
      </c>
      <c r="AY349" s="248" t="s">
        <v>134</v>
      </c>
    </row>
    <row r="350" s="24" customFormat="true" ht="16.5" hidden="false" customHeight="true" outlineLevel="0" collapsed="false">
      <c r="B350" s="25"/>
      <c r="C350" s="261" t="s">
        <v>513</v>
      </c>
      <c r="D350" s="261" t="s">
        <v>164</v>
      </c>
      <c r="E350" s="262" t="s">
        <v>514</v>
      </c>
      <c r="F350" s="263" t="s">
        <v>515</v>
      </c>
      <c r="G350" s="264" t="s">
        <v>167</v>
      </c>
      <c r="H350" s="265" t="n">
        <v>25.96</v>
      </c>
      <c r="I350" s="266"/>
      <c r="J350" s="267" t="n">
        <f aca="false">ROUND(I350*H350,2)</f>
        <v>0</v>
      </c>
      <c r="K350" s="263" t="s">
        <v>147</v>
      </c>
      <c r="L350" s="268"/>
      <c r="M350" s="269"/>
      <c r="N350" s="270" t="s">
        <v>45</v>
      </c>
      <c r="O350" s="62"/>
      <c r="P350" s="220" t="n">
        <f aca="false">O350*H350</f>
        <v>0</v>
      </c>
      <c r="Q350" s="220" t="n">
        <v>1</v>
      </c>
      <c r="R350" s="220" t="n">
        <f aca="false">Q350*H350</f>
        <v>25.96</v>
      </c>
      <c r="S350" s="220" t="n">
        <v>0</v>
      </c>
      <c r="T350" s="221" t="n">
        <f aca="false">S350*H350</f>
        <v>0</v>
      </c>
      <c r="AR350" s="3" t="s">
        <v>168</v>
      </c>
      <c r="AT350" s="3" t="s">
        <v>164</v>
      </c>
      <c r="AU350" s="3" t="s">
        <v>83</v>
      </c>
      <c r="AY350" s="3" t="s">
        <v>134</v>
      </c>
      <c r="BE350" s="222" t="n">
        <f aca="false">IF(N350="základní",J350,0)</f>
        <v>0</v>
      </c>
      <c r="BF350" s="222" t="n">
        <f aca="false">IF(N350="snížená",J350,0)</f>
        <v>0</v>
      </c>
      <c r="BG350" s="222" t="n">
        <f aca="false">IF(N350="zákl. přenesená",J350,0)</f>
        <v>0</v>
      </c>
      <c r="BH350" s="222" t="n">
        <f aca="false">IF(N350="sníž. přenesená",J350,0)</f>
        <v>0</v>
      </c>
      <c r="BI350" s="222" t="n">
        <f aca="false">IF(N350="nulová",J350,0)</f>
        <v>0</v>
      </c>
      <c r="BJ350" s="3" t="s">
        <v>18</v>
      </c>
      <c r="BK350" s="222" t="n">
        <f aca="false">ROUND(I350*H350,2)</f>
        <v>0</v>
      </c>
      <c r="BL350" s="3" t="s">
        <v>141</v>
      </c>
      <c r="BM350" s="3" t="s">
        <v>516</v>
      </c>
    </row>
    <row r="351" s="237" customFormat="true" ht="12.8" hidden="false" customHeight="false" outlineLevel="0" collapsed="false">
      <c r="B351" s="238"/>
      <c r="C351" s="239"/>
      <c r="D351" s="223" t="s">
        <v>150</v>
      </c>
      <c r="E351" s="240"/>
      <c r="F351" s="241" t="s">
        <v>517</v>
      </c>
      <c r="G351" s="239"/>
      <c r="H351" s="242" t="n">
        <v>25.96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AT351" s="248" t="s">
        <v>150</v>
      </c>
      <c r="AU351" s="248" t="s">
        <v>83</v>
      </c>
      <c r="AV351" s="237" t="s">
        <v>83</v>
      </c>
      <c r="AW351" s="237" t="s">
        <v>37</v>
      </c>
      <c r="AX351" s="237" t="s">
        <v>18</v>
      </c>
      <c r="AY351" s="248" t="s">
        <v>134</v>
      </c>
    </row>
    <row r="352" s="24" customFormat="true" ht="16.5" hidden="false" customHeight="true" outlineLevel="0" collapsed="false">
      <c r="B352" s="25"/>
      <c r="C352" s="211" t="s">
        <v>518</v>
      </c>
      <c r="D352" s="211" t="s">
        <v>137</v>
      </c>
      <c r="E352" s="212" t="s">
        <v>519</v>
      </c>
      <c r="F352" s="213" t="s">
        <v>520</v>
      </c>
      <c r="G352" s="214" t="s">
        <v>160</v>
      </c>
      <c r="H352" s="215" t="n">
        <v>75</v>
      </c>
      <c r="I352" s="216"/>
      <c r="J352" s="217" t="n">
        <f aca="false">ROUND(I352*H352,2)</f>
        <v>0</v>
      </c>
      <c r="K352" s="213" t="s">
        <v>147</v>
      </c>
      <c r="L352" s="30"/>
      <c r="M352" s="218"/>
      <c r="N352" s="219" t="s">
        <v>45</v>
      </c>
      <c r="O352" s="62"/>
      <c r="P352" s="220" t="n">
        <f aca="false">O352*H352</f>
        <v>0</v>
      </c>
      <c r="Q352" s="220" t="n">
        <v>0</v>
      </c>
      <c r="R352" s="220" t="n">
        <f aca="false">Q352*H352</f>
        <v>0</v>
      </c>
      <c r="S352" s="220" t="n">
        <v>0</v>
      </c>
      <c r="T352" s="221" t="n">
        <f aca="false">S352*H352</f>
        <v>0</v>
      </c>
      <c r="AR352" s="3" t="s">
        <v>141</v>
      </c>
      <c r="AT352" s="3" t="s">
        <v>137</v>
      </c>
      <c r="AU352" s="3" t="s">
        <v>83</v>
      </c>
      <c r="AY352" s="3" t="s">
        <v>134</v>
      </c>
      <c r="BE352" s="222" t="n">
        <f aca="false">IF(N352="základní",J352,0)</f>
        <v>0</v>
      </c>
      <c r="BF352" s="222" t="n">
        <f aca="false">IF(N352="snížená",J352,0)</f>
        <v>0</v>
      </c>
      <c r="BG352" s="222" t="n">
        <f aca="false">IF(N352="zákl. přenesená",J352,0)</f>
        <v>0</v>
      </c>
      <c r="BH352" s="222" t="n">
        <f aca="false">IF(N352="sníž. přenesená",J352,0)</f>
        <v>0</v>
      </c>
      <c r="BI352" s="222" t="n">
        <f aca="false">IF(N352="nulová",J352,0)</f>
        <v>0</v>
      </c>
      <c r="BJ352" s="3" t="s">
        <v>18</v>
      </c>
      <c r="BK352" s="222" t="n">
        <f aca="false">ROUND(I352*H352,2)</f>
        <v>0</v>
      </c>
      <c r="BL352" s="3" t="s">
        <v>141</v>
      </c>
      <c r="BM352" s="3" t="s">
        <v>521</v>
      </c>
    </row>
    <row r="353" s="237" customFormat="true" ht="12.8" hidden="false" customHeight="false" outlineLevel="0" collapsed="false">
      <c r="B353" s="238"/>
      <c r="C353" s="239"/>
      <c r="D353" s="223" t="s">
        <v>150</v>
      </c>
      <c r="E353" s="240"/>
      <c r="F353" s="241" t="s">
        <v>522</v>
      </c>
      <c r="G353" s="239"/>
      <c r="H353" s="242" t="n">
        <v>75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AT353" s="248" t="s">
        <v>150</v>
      </c>
      <c r="AU353" s="248" t="s">
        <v>83</v>
      </c>
      <c r="AV353" s="237" t="s">
        <v>83</v>
      </c>
      <c r="AW353" s="237" t="s">
        <v>37</v>
      </c>
      <c r="AX353" s="237" t="s">
        <v>18</v>
      </c>
      <c r="AY353" s="248" t="s">
        <v>134</v>
      </c>
    </row>
    <row r="354" s="24" customFormat="true" ht="16.5" hidden="false" customHeight="true" outlineLevel="0" collapsed="false">
      <c r="B354" s="25"/>
      <c r="C354" s="211" t="s">
        <v>523</v>
      </c>
      <c r="D354" s="211" t="s">
        <v>137</v>
      </c>
      <c r="E354" s="212" t="s">
        <v>524</v>
      </c>
      <c r="F354" s="213" t="s">
        <v>525</v>
      </c>
      <c r="G354" s="214" t="s">
        <v>160</v>
      </c>
      <c r="H354" s="215" t="n">
        <v>615.6</v>
      </c>
      <c r="I354" s="216"/>
      <c r="J354" s="217" t="n">
        <f aca="false">ROUND(I354*H354,2)</f>
        <v>0</v>
      </c>
      <c r="K354" s="213" t="s">
        <v>147</v>
      </c>
      <c r="L354" s="30"/>
      <c r="M354" s="218"/>
      <c r="N354" s="219" t="s">
        <v>45</v>
      </c>
      <c r="O354" s="62"/>
      <c r="P354" s="220" t="n">
        <f aca="false">O354*H354</f>
        <v>0</v>
      </c>
      <c r="Q354" s="220" t="n">
        <v>0</v>
      </c>
      <c r="R354" s="220" t="n">
        <f aca="false">Q354*H354</f>
        <v>0</v>
      </c>
      <c r="S354" s="220" t="n">
        <v>0</v>
      </c>
      <c r="T354" s="221" t="n">
        <f aca="false">S354*H354</f>
        <v>0</v>
      </c>
      <c r="AR354" s="3" t="s">
        <v>141</v>
      </c>
      <c r="AT354" s="3" t="s">
        <v>137</v>
      </c>
      <c r="AU354" s="3" t="s">
        <v>83</v>
      </c>
      <c r="AY354" s="3" t="s">
        <v>134</v>
      </c>
      <c r="BE354" s="222" t="n">
        <f aca="false">IF(N354="základní",J354,0)</f>
        <v>0</v>
      </c>
      <c r="BF354" s="222" t="n">
        <f aca="false">IF(N354="snížená",J354,0)</f>
        <v>0</v>
      </c>
      <c r="BG354" s="222" t="n">
        <f aca="false">IF(N354="zákl. přenesená",J354,0)</f>
        <v>0</v>
      </c>
      <c r="BH354" s="222" t="n">
        <f aca="false">IF(N354="sníž. přenesená",J354,0)</f>
        <v>0</v>
      </c>
      <c r="BI354" s="222" t="n">
        <f aca="false">IF(N354="nulová",J354,0)</f>
        <v>0</v>
      </c>
      <c r="BJ354" s="3" t="s">
        <v>18</v>
      </c>
      <c r="BK354" s="222" t="n">
        <f aca="false">ROUND(I354*H354,2)</f>
        <v>0</v>
      </c>
      <c r="BL354" s="3" t="s">
        <v>141</v>
      </c>
      <c r="BM354" s="3" t="s">
        <v>526</v>
      </c>
    </row>
    <row r="355" s="237" customFormat="true" ht="12.8" hidden="false" customHeight="false" outlineLevel="0" collapsed="false">
      <c r="B355" s="238"/>
      <c r="C355" s="239"/>
      <c r="D355" s="223" t="s">
        <v>150</v>
      </c>
      <c r="E355" s="240"/>
      <c r="F355" s="241" t="s">
        <v>527</v>
      </c>
      <c r="G355" s="239"/>
      <c r="H355" s="242" t="n">
        <v>96.6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AT355" s="248" t="s">
        <v>150</v>
      </c>
      <c r="AU355" s="248" t="s">
        <v>83</v>
      </c>
      <c r="AV355" s="237" t="s">
        <v>83</v>
      </c>
      <c r="AW355" s="237" t="s">
        <v>37</v>
      </c>
      <c r="AX355" s="237" t="s">
        <v>74</v>
      </c>
      <c r="AY355" s="248" t="s">
        <v>134</v>
      </c>
    </row>
    <row r="356" s="237" customFormat="true" ht="12.8" hidden="false" customHeight="false" outlineLevel="0" collapsed="false">
      <c r="B356" s="238"/>
      <c r="C356" s="239"/>
      <c r="D356" s="223" t="s">
        <v>150</v>
      </c>
      <c r="E356" s="240"/>
      <c r="F356" s="241" t="s">
        <v>528</v>
      </c>
      <c r="G356" s="239"/>
      <c r="H356" s="242" t="n">
        <v>150.6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AT356" s="248" t="s">
        <v>150</v>
      </c>
      <c r="AU356" s="248" t="s">
        <v>83</v>
      </c>
      <c r="AV356" s="237" t="s">
        <v>83</v>
      </c>
      <c r="AW356" s="237" t="s">
        <v>37</v>
      </c>
      <c r="AX356" s="237" t="s">
        <v>74</v>
      </c>
      <c r="AY356" s="248" t="s">
        <v>134</v>
      </c>
    </row>
    <row r="357" s="237" customFormat="true" ht="12.8" hidden="false" customHeight="false" outlineLevel="0" collapsed="false">
      <c r="B357" s="238"/>
      <c r="C357" s="239"/>
      <c r="D357" s="223" t="s">
        <v>150</v>
      </c>
      <c r="E357" s="240"/>
      <c r="F357" s="241" t="s">
        <v>529</v>
      </c>
      <c r="G357" s="239"/>
      <c r="H357" s="242" t="n">
        <v>176.4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AT357" s="248" t="s">
        <v>150</v>
      </c>
      <c r="AU357" s="248" t="s">
        <v>83</v>
      </c>
      <c r="AV357" s="237" t="s">
        <v>83</v>
      </c>
      <c r="AW357" s="237" t="s">
        <v>37</v>
      </c>
      <c r="AX357" s="237" t="s">
        <v>74</v>
      </c>
      <c r="AY357" s="248" t="s">
        <v>134</v>
      </c>
    </row>
    <row r="358" s="237" customFormat="true" ht="12.8" hidden="false" customHeight="false" outlineLevel="0" collapsed="false">
      <c r="B358" s="238"/>
      <c r="C358" s="239"/>
      <c r="D358" s="223" t="s">
        <v>150</v>
      </c>
      <c r="E358" s="240"/>
      <c r="F358" s="241" t="s">
        <v>530</v>
      </c>
      <c r="G358" s="239"/>
      <c r="H358" s="242" t="n">
        <v>30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AT358" s="248" t="s">
        <v>150</v>
      </c>
      <c r="AU358" s="248" t="s">
        <v>83</v>
      </c>
      <c r="AV358" s="237" t="s">
        <v>83</v>
      </c>
      <c r="AW358" s="237" t="s">
        <v>37</v>
      </c>
      <c r="AX358" s="237" t="s">
        <v>74</v>
      </c>
      <c r="AY358" s="248" t="s">
        <v>134</v>
      </c>
    </row>
    <row r="359" s="237" customFormat="true" ht="12.8" hidden="false" customHeight="false" outlineLevel="0" collapsed="false">
      <c r="B359" s="238"/>
      <c r="C359" s="239"/>
      <c r="D359" s="223" t="s">
        <v>150</v>
      </c>
      <c r="E359" s="240"/>
      <c r="F359" s="241" t="s">
        <v>531</v>
      </c>
      <c r="G359" s="239"/>
      <c r="H359" s="242" t="n">
        <v>54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AT359" s="248" t="s">
        <v>150</v>
      </c>
      <c r="AU359" s="248" t="s">
        <v>83</v>
      </c>
      <c r="AV359" s="237" t="s">
        <v>83</v>
      </c>
      <c r="AW359" s="237" t="s">
        <v>37</v>
      </c>
      <c r="AX359" s="237" t="s">
        <v>74</v>
      </c>
      <c r="AY359" s="248" t="s">
        <v>134</v>
      </c>
    </row>
    <row r="360" s="237" customFormat="true" ht="12.8" hidden="false" customHeight="false" outlineLevel="0" collapsed="false">
      <c r="B360" s="238"/>
      <c r="C360" s="239"/>
      <c r="D360" s="223" t="s">
        <v>150</v>
      </c>
      <c r="E360" s="240"/>
      <c r="F360" s="241" t="s">
        <v>532</v>
      </c>
      <c r="G360" s="239"/>
      <c r="H360" s="242" t="n">
        <v>30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AT360" s="248" t="s">
        <v>150</v>
      </c>
      <c r="AU360" s="248" t="s">
        <v>83</v>
      </c>
      <c r="AV360" s="237" t="s">
        <v>83</v>
      </c>
      <c r="AW360" s="237" t="s">
        <v>37</v>
      </c>
      <c r="AX360" s="237" t="s">
        <v>74</v>
      </c>
      <c r="AY360" s="248" t="s">
        <v>134</v>
      </c>
    </row>
    <row r="361" s="237" customFormat="true" ht="12.8" hidden="false" customHeight="false" outlineLevel="0" collapsed="false">
      <c r="B361" s="238"/>
      <c r="C361" s="239"/>
      <c r="D361" s="223" t="s">
        <v>150</v>
      </c>
      <c r="E361" s="240"/>
      <c r="F361" s="241" t="s">
        <v>533</v>
      </c>
      <c r="G361" s="239"/>
      <c r="H361" s="242" t="n">
        <v>27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AT361" s="248" t="s">
        <v>150</v>
      </c>
      <c r="AU361" s="248" t="s">
        <v>83</v>
      </c>
      <c r="AV361" s="237" t="s">
        <v>83</v>
      </c>
      <c r="AW361" s="237" t="s">
        <v>37</v>
      </c>
      <c r="AX361" s="237" t="s">
        <v>74</v>
      </c>
      <c r="AY361" s="248" t="s">
        <v>134</v>
      </c>
    </row>
    <row r="362" s="237" customFormat="true" ht="12.8" hidden="false" customHeight="false" outlineLevel="0" collapsed="false">
      <c r="B362" s="238"/>
      <c r="C362" s="239"/>
      <c r="D362" s="223" t="s">
        <v>150</v>
      </c>
      <c r="E362" s="240"/>
      <c r="F362" s="241" t="s">
        <v>534</v>
      </c>
      <c r="G362" s="239"/>
      <c r="H362" s="242" t="n">
        <v>24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AT362" s="248" t="s">
        <v>150</v>
      </c>
      <c r="AU362" s="248" t="s">
        <v>83</v>
      </c>
      <c r="AV362" s="237" t="s">
        <v>83</v>
      </c>
      <c r="AW362" s="237" t="s">
        <v>37</v>
      </c>
      <c r="AX362" s="237" t="s">
        <v>74</v>
      </c>
      <c r="AY362" s="248" t="s">
        <v>134</v>
      </c>
    </row>
    <row r="363" s="237" customFormat="true" ht="12.8" hidden="false" customHeight="false" outlineLevel="0" collapsed="false">
      <c r="B363" s="238"/>
      <c r="C363" s="239"/>
      <c r="D363" s="223" t="s">
        <v>150</v>
      </c>
      <c r="E363" s="240"/>
      <c r="F363" s="241" t="s">
        <v>535</v>
      </c>
      <c r="G363" s="239"/>
      <c r="H363" s="242" t="n">
        <v>27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AT363" s="248" t="s">
        <v>150</v>
      </c>
      <c r="AU363" s="248" t="s">
        <v>83</v>
      </c>
      <c r="AV363" s="237" t="s">
        <v>83</v>
      </c>
      <c r="AW363" s="237" t="s">
        <v>37</v>
      </c>
      <c r="AX363" s="237" t="s">
        <v>74</v>
      </c>
      <c r="AY363" s="248" t="s">
        <v>134</v>
      </c>
    </row>
    <row r="364" s="249" customFormat="true" ht="12.8" hidden="false" customHeight="false" outlineLevel="0" collapsed="false">
      <c r="B364" s="250"/>
      <c r="C364" s="251"/>
      <c r="D364" s="223" t="s">
        <v>150</v>
      </c>
      <c r="E364" s="252"/>
      <c r="F364" s="253" t="s">
        <v>156</v>
      </c>
      <c r="G364" s="251"/>
      <c r="H364" s="254" t="n">
        <v>615.6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AT364" s="260" t="s">
        <v>150</v>
      </c>
      <c r="AU364" s="260" t="s">
        <v>83</v>
      </c>
      <c r="AV364" s="249" t="s">
        <v>141</v>
      </c>
      <c r="AW364" s="249" t="s">
        <v>37</v>
      </c>
      <c r="AX364" s="249" t="s">
        <v>18</v>
      </c>
      <c r="AY364" s="260" t="s">
        <v>134</v>
      </c>
    </row>
    <row r="365" s="24" customFormat="true" ht="16.5" hidden="false" customHeight="true" outlineLevel="0" collapsed="false">
      <c r="B365" s="25"/>
      <c r="C365" s="211" t="s">
        <v>536</v>
      </c>
      <c r="D365" s="211" t="s">
        <v>137</v>
      </c>
      <c r="E365" s="212" t="s">
        <v>537</v>
      </c>
      <c r="F365" s="213" t="s">
        <v>538</v>
      </c>
      <c r="G365" s="214" t="s">
        <v>310</v>
      </c>
      <c r="H365" s="215" t="n">
        <v>4</v>
      </c>
      <c r="I365" s="216"/>
      <c r="J365" s="217" t="n">
        <f aca="false">ROUND(I365*H365,2)</f>
        <v>0</v>
      </c>
      <c r="K365" s="213" t="s">
        <v>147</v>
      </c>
      <c r="L365" s="30"/>
      <c r="M365" s="218"/>
      <c r="N365" s="219" t="s">
        <v>45</v>
      </c>
      <c r="O365" s="62"/>
      <c r="P365" s="220" t="n">
        <f aca="false">O365*H365</f>
        <v>0</v>
      </c>
      <c r="Q365" s="220" t="n">
        <v>0</v>
      </c>
      <c r="R365" s="220" t="n">
        <f aca="false">Q365*H365</f>
        <v>0</v>
      </c>
      <c r="S365" s="220" t="n">
        <v>0</v>
      </c>
      <c r="T365" s="221" t="n">
        <f aca="false">S365*H365</f>
        <v>0</v>
      </c>
      <c r="AR365" s="3" t="s">
        <v>141</v>
      </c>
      <c r="AT365" s="3" t="s">
        <v>137</v>
      </c>
      <c r="AU365" s="3" t="s">
        <v>83</v>
      </c>
      <c r="AY365" s="3" t="s">
        <v>134</v>
      </c>
      <c r="BE365" s="222" t="n">
        <f aca="false">IF(N365="základní",J365,0)</f>
        <v>0</v>
      </c>
      <c r="BF365" s="222" t="n">
        <f aca="false">IF(N365="snížená",J365,0)</f>
        <v>0</v>
      </c>
      <c r="BG365" s="222" t="n">
        <f aca="false">IF(N365="zákl. přenesená",J365,0)</f>
        <v>0</v>
      </c>
      <c r="BH365" s="222" t="n">
        <f aca="false">IF(N365="sníž. přenesená",J365,0)</f>
        <v>0</v>
      </c>
      <c r="BI365" s="222" t="n">
        <f aca="false">IF(N365="nulová",J365,0)</f>
        <v>0</v>
      </c>
      <c r="BJ365" s="3" t="s">
        <v>18</v>
      </c>
      <c r="BK365" s="222" t="n">
        <f aca="false">ROUND(I365*H365,2)</f>
        <v>0</v>
      </c>
      <c r="BL365" s="3" t="s">
        <v>141</v>
      </c>
      <c r="BM365" s="3" t="s">
        <v>539</v>
      </c>
    </row>
    <row r="366" s="237" customFormat="true" ht="12.8" hidden="false" customHeight="false" outlineLevel="0" collapsed="false">
      <c r="B366" s="238"/>
      <c r="C366" s="239"/>
      <c r="D366" s="223" t="s">
        <v>150</v>
      </c>
      <c r="E366" s="240"/>
      <c r="F366" s="241" t="s">
        <v>540</v>
      </c>
      <c r="G366" s="239"/>
      <c r="H366" s="242" t="n">
        <v>4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AT366" s="248" t="s">
        <v>150</v>
      </c>
      <c r="AU366" s="248" t="s">
        <v>83</v>
      </c>
      <c r="AV366" s="237" t="s">
        <v>83</v>
      </c>
      <c r="AW366" s="237" t="s">
        <v>37</v>
      </c>
      <c r="AX366" s="237" t="s">
        <v>18</v>
      </c>
      <c r="AY366" s="248" t="s">
        <v>134</v>
      </c>
    </row>
    <row r="367" s="24" customFormat="true" ht="16.5" hidden="false" customHeight="true" outlineLevel="0" collapsed="false">
      <c r="B367" s="25"/>
      <c r="C367" s="261" t="s">
        <v>541</v>
      </c>
      <c r="D367" s="261" t="s">
        <v>164</v>
      </c>
      <c r="E367" s="262" t="s">
        <v>542</v>
      </c>
      <c r="F367" s="263" t="s">
        <v>543</v>
      </c>
      <c r="G367" s="264" t="s">
        <v>167</v>
      </c>
      <c r="H367" s="265" t="n">
        <v>2.7</v>
      </c>
      <c r="I367" s="266"/>
      <c r="J367" s="267" t="n">
        <f aca="false">ROUND(I367*H367,2)</f>
        <v>0</v>
      </c>
      <c r="K367" s="263" t="s">
        <v>147</v>
      </c>
      <c r="L367" s="268"/>
      <c r="M367" s="269"/>
      <c r="N367" s="270" t="s">
        <v>45</v>
      </c>
      <c r="O367" s="62"/>
      <c r="P367" s="220" t="n">
        <f aca="false">O367*H367</f>
        <v>0</v>
      </c>
      <c r="Q367" s="220" t="n">
        <v>1</v>
      </c>
      <c r="R367" s="220" t="n">
        <f aca="false">Q367*H367</f>
        <v>2.7</v>
      </c>
      <c r="S367" s="220" t="n">
        <v>0</v>
      </c>
      <c r="T367" s="221" t="n">
        <f aca="false">S367*H367</f>
        <v>0</v>
      </c>
      <c r="AR367" s="3" t="s">
        <v>168</v>
      </c>
      <c r="AT367" s="3" t="s">
        <v>164</v>
      </c>
      <c r="AU367" s="3" t="s">
        <v>83</v>
      </c>
      <c r="AY367" s="3" t="s">
        <v>134</v>
      </c>
      <c r="BE367" s="222" t="n">
        <f aca="false">IF(N367="základní",J367,0)</f>
        <v>0</v>
      </c>
      <c r="BF367" s="222" t="n">
        <f aca="false">IF(N367="snížená",J367,0)</f>
        <v>0</v>
      </c>
      <c r="BG367" s="222" t="n">
        <f aca="false">IF(N367="zákl. přenesená",J367,0)</f>
        <v>0</v>
      </c>
      <c r="BH367" s="222" t="n">
        <f aca="false">IF(N367="sníž. přenesená",J367,0)</f>
        <v>0</v>
      </c>
      <c r="BI367" s="222" t="n">
        <f aca="false">IF(N367="nulová",J367,0)</f>
        <v>0</v>
      </c>
      <c r="BJ367" s="3" t="s">
        <v>18</v>
      </c>
      <c r="BK367" s="222" t="n">
        <f aca="false">ROUND(I367*H367,2)</f>
        <v>0</v>
      </c>
      <c r="BL367" s="3" t="s">
        <v>141</v>
      </c>
      <c r="BM367" s="3" t="s">
        <v>544</v>
      </c>
    </row>
    <row r="368" s="237" customFormat="true" ht="12.8" hidden="false" customHeight="false" outlineLevel="0" collapsed="false">
      <c r="B368" s="238"/>
      <c r="C368" s="239"/>
      <c r="D368" s="223" t="s">
        <v>150</v>
      </c>
      <c r="E368" s="240"/>
      <c r="F368" s="241" t="s">
        <v>545</v>
      </c>
      <c r="G368" s="239"/>
      <c r="H368" s="242" t="n">
        <v>2.7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AT368" s="248" t="s">
        <v>150</v>
      </c>
      <c r="AU368" s="248" t="s">
        <v>83</v>
      </c>
      <c r="AV368" s="237" t="s">
        <v>83</v>
      </c>
      <c r="AW368" s="237" t="s">
        <v>37</v>
      </c>
      <c r="AX368" s="237" t="s">
        <v>18</v>
      </c>
      <c r="AY368" s="248" t="s">
        <v>134</v>
      </c>
    </row>
    <row r="369" s="24" customFormat="true" ht="16.5" hidden="false" customHeight="true" outlineLevel="0" collapsed="false">
      <c r="B369" s="25"/>
      <c r="C369" s="261" t="s">
        <v>546</v>
      </c>
      <c r="D369" s="261" t="s">
        <v>164</v>
      </c>
      <c r="E369" s="262" t="s">
        <v>547</v>
      </c>
      <c r="F369" s="263" t="s">
        <v>548</v>
      </c>
      <c r="G369" s="264" t="s">
        <v>160</v>
      </c>
      <c r="H369" s="265" t="n">
        <v>1.5</v>
      </c>
      <c r="I369" s="266"/>
      <c r="J369" s="267" t="n">
        <f aca="false">ROUND(I369*H369,2)</f>
        <v>0</v>
      </c>
      <c r="K369" s="263" t="s">
        <v>147</v>
      </c>
      <c r="L369" s="268"/>
      <c r="M369" s="269"/>
      <c r="N369" s="270" t="s">
        <v>45</v>
      </c>
      <c r="O369" s="62"/>
      <c r="P369" s="220" t="n">
        <f aca="false">O369*H369</f>
        <v>0</v>
      </c>
      <c r="Q369" s="220" t="n">
        <v>2.429</v>
      </c>
      <c r="R369" s="220" t="n">
        <f aca="false">Q369*H369</f>
        <v>3.6435</v>
      </c>
      <c r="S369" s="220" t="n">
        <v>0</v>
      </c>
      <c r="T369" s="221" t="n">
        <f aca="false">S369*H369</f>
        <v>0</v>
      </c>
      <c r="AR369" s="3" t="s">
        <v>168</v>
      </c>
      <c r="AT369" s="3" t="s">
        <v>164</v>
      </c>
      <c r="AU369" s="3" t="s">
        <v>83</v>
      </c>
      <c r="AY369" s="3" t="s">
        <v>134</v>
      </c>
      <c r="BE369" s="222" t="n">
        <f aca="false">IF(N369="základní",J369,0)</f>
        <v>0</v>
      </c>
      <c r="BF369" s="222" t="n">
        <f aca="false">IF(N369="snížená",J369,0)</f>
        <v>0</v>
      </c>
      <c r="BG369" s="222" t="n">
        <f aca="false">IF(N369="zákl. přenesená",J369,0)</f>
        <v>0</v>
      </c>
      <c r="BH369" s="222" t="n">
        <f aca="false">IF(N369="sníž. přenesená",J369,0)</f>
        <v>0</v>
      </c>
      <c r="BI369" s="222" t="n">
        <f aca="false">IF(N369="nulová",J369,0)</f>
        <v>0</v>
      </c>
      <c r="BJ369" s="3" t="s">
        <v>18</v>
      </c>
      <c r="BK369" s="222" t="n">
        <f aca="false">ROUND(I369*H369,2)</f>
        <v>0</v>
      </c>
      <c r="BL369" s="3" t="s">
        <v>141</v>
      </c>
      <c r="BM369" s="3" t="s">
        <v>549</v>
      </c>
    </row>
    <row r="370" s="237" customFormat="true" ht="12.8" hidden="false" customHeight="false" outlineLevel="0" collapsed="false">
      <c r="B370" s="238"/>
      <c r="C370" s="239"/>
      <c r="D370" s="223" t="s">
        <v>150</v>
      </c>
      <c r="E370" s="240"/>
      <c r="F370" s="241" t="s">
        <v>550</v>
      </c>
      <c r="G370" s="239"/>
      <c r="H370" s="242" t="n">
        <v>1.5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AT370" s="248" t="s">
        <v>150</v>
      </c>
      <c r="AU370" s="248" t="s">
        <v>83</v>
      </c>
      <c r="AV370" s="237" t="s">
        <v>83</v>
      </c>
      <c r="AW370" s="237" t="s">
        <v>37</v>
      </c>
      <c r="AX370" s="237" t="s">
        <v>18</v>
      </c>
      <c r="AY370" s="248" t="s">
        <v>134</v>
      </c>
    </row>
    <row r="371" s="24" customFormat="true" ht="16.5" hidden="false" customHeight="true" outlineLevel="0" collapsed="false">
      <c r="B371" s="25"/>
      <c r="C371" s="211" t="s">
        <v>551</v>
      </c>
      <c r="D371" s="211" t="s">
        <v>137</v>
      </c>
      <c r="E371" s="212" t="s">
        <v>552</v>
      </c>
      <c r="F371" s="213" t="s">
        <v>553</v>
      </c>
      <c r="G371" s="214" t="s">
        <v>236</v>
      </c>
      <c r="H371" s="215" t="n">
        <v>1</v>
      </c>
      <c r="I371" s="216"/>
      <c r="J371" s="217" t="n">
        <f aca="false">ROUND(I371*H371,2)</f>
        <v>0</v>
      </c>
      <c r="K371" s="213" t="s">
        <v>147</v>
      </c>
      <c r="L371" s="30"/>
      <c r="M371" s="218"/>
      <c r="N371" s="219" t="s">
        <v>45</v>
      </c>
      <c r="O371" s="62"/>
      <c r="P371" s="220" t="n">
        <f aca="false">O371*H371</f>
        <v>0</v>
      </c>
      <c r="Q371" s="220" t="n">
        <v>0</v>
      </c>
      <c r="R371" s="220" t="n">
        <f aca="false">Q371*H371</f>
        <v>0</v>
      </c>
      <c r="S371" s="220" t="n">
        <v>0</v>
      </c>
      <c r="T371" s="221" t="n">
        <f aca="false">S371*H371</f>
        <v>0</v>
      </c>
      <c r="AR371" s="3" t="s">
        <v>141</v>
      </c>
      <c r="AT371" s="3" t="s">
        <v>137</v>
      </c>
      <c r="AU371" s="3" t="s">
        <v>83</v>
      </c>
      <c r="AY371" s="3" t="s">
        <v>134</v>
      </c>
      <c r="BE371" s="222" t="n">
        <f aca="false">IF(N371="základní",J371,0)</f>
        <v>0</v>
      </c>
      <c r="BF371" s="222" t="n">
        <f aca="false">IF(N371="snížená",J371,0)</f>
        <v>0</v>
      </c>
      <c r="BG371" s="222" t="n">
        <f aca="false">IF(N371="zákl. přenesená",J371,0)</f>
        <v>0</v>
      </c>
      <c r="BH371" s="222" t="n">
        <f aca="false">IF(N371="sníž. přenesená",J371,0)</f>
        <v>0</v>
      </c>
      <c r="BI371" s="222" t="n">
        <f aca="false">IF(N371="nulová",J371,0)</f>
        <v>0</v>
      </c>
      <c r="BJ371" s="3" t="s">
        <v>18</v>
      </c>
      <c r="BK371" s="222" t="n">
        <f aca="false">ROUND(I371*H371,2)</f>
        <v>0</v>
      </c>
      <c r="BL371" s="3" t="s">
        <v>141</v>
      </c>
      <c r="BM371" s="3" t="s">
        <v>554</v>
      </c>
    </row>
    <row r="372" s="24" customFormat="true" ht="16.5" hidden="false" customHeight="true" outlineLevel="0" collapsed="false">
      <c r="B372" s="25"/>
      <c r="C372" s="261" t="s">
        <v>555</v>
      </c>
      <c r="D372" s="261" t="s">
        <v>164</v>
      </c>
      <c r="E372" s="262" t="s">
        <v>556</v>
      </c>
      <c r="F372" s="263" t="s">
        <v>557</v>
      </c>
      <c r="G372" s="264" t="s">
        <v>160</v>
      </c>
      <c r="H372" s="265" t="n">
        <v>0.673</v>
      </c>
      <c r="I372" s="266"/>
      <c r="J372" s="267" t="n">
        <f aca="false">ROUND(I372*H372,2)</f>
        <v>0</v>
      </c>
      <c r="K372" s="263" t="s">
        <v>147</v>
      </c>
      <c r="L372" s="268"/>
      <c r="M372" s="269"/>
      <c r="N372" s="270" t="s">
        <v>45</v>
      </c>
      <c r="O372" s="62"/>
      <c r="P372" s="220" t="n">
        <f aca="false">O372*H372</f>
        <v>0</v>
      </c>
      <c r="Q372" s="220" t="n">
        <v>2.429</v>
      </c>
      <c r="R372" s="220" t="n">
        <f aca="false">Q372*H372</f>
        <v>1.634717</v>
      </c>
      <c r="S372" s="220" t="n">
        <v>0</v>
      </c>
      <c r="T372" s="221" t="n">
        <f aca="false">S372*H372</f>
        <v>0</v>
      </c>
      <c r="AR372" s="3" t="s">
        <v>168</v>
      </c>
      <c r="AT372" s="3" t="s">
        <v>164</v>
      </c>
      <c r="AU372" s="3" t="s">
        <v>83</v>
      </c>
      <c r="AY372" s="3" t="s">
        <v>134</v>
      </c>
      <c r="BE372" s="222" t="n">
        <f aca="false">IF(N372="základní",J372,0)</f>
        <v>0</v>
      </c>
      <c r="BF372" s="222" t="n">
        <f aca="false">IF(N372="snížená",J372,0)</f>
        <v>0</v>
      </c>
      <c r="BG372" s="222" t="n">
        <f aca="false">IF(N372="zákl. přenesená",J372,0)</f>
        <v>0</v>
      </c>
      <c r="BH372" s="222" t="n">
        <f aca="false">IF(N372="sníž. přenesená",J372,0)</f>
        <v>0</v>
      </c>
      <c r="BI372" s="222" t="n">
        <f aca="false">IF(N372="nulová",J372,0)</f>
        <v>0</v>
      </c>
      <c r="BJ372" s="3" t="s">
        <v>18</v>
      </c>
      <c r="BK372" s="222" t="n">
        <f aca="false">ROUND(I372*H372,2)</f>
        <v>0</v>
      </c>
      <c r="BL372" s="3" t="s">
        <v>141</v>
      </c>
      <c r="BM372" s="3" t="s">
        <v>558</v>
      </c>
    </row>
    <row r="373" s="237" customFormat="true" ht="12.8" hidden="false" customHeight="false" outlineLevel="0" collapsed="false">
      <c r="B373" s="238"/>
      <c r="C373" s="239"/>
      <c r="D373" s="223" t="s">
        <v>150</v>
      </c>
      <c r="E373" s="240"/>
      <c r="F373" s="241" t="s">
        <v>559</v>
      </c>
      <c r="G373" s="239"/>
      <c r="H373" s="242" t="n">
        <v>0.673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AT373" s="248" t="s">
        <v>150</v>
      </c>
      <c r="AU373" s="248" t="s">
        <v>83</v>
      </c>
      <c r="AV373" s="237" t="s">
        <v>83</v>
      </c>
      <c r="AW373" s="237" t="s">
        <v>37</v>
      </c>
      <c r="AX373" s="237" t="s">
        <v>18</v>
      </c>
      <c r="AY373" s="248" t="s">
        <v>134</v>
      </c>
    </row>
    <row r="374" s="24" customFormat="true" ht="16.5" hidden="false" customHeight="true" outlineLevel="0" collapsed="false">
      <c r="B374" s="25"/>
      <c r="C374" s="211" t="s">
        <v>560</v>
      </c>
      <c r="D374" s="211" t="s">
        <v>137</v>
      </c>
      <c r="E374" s="212" t="s">
        <v>561</v>
      </c>
      <c r="F374" s="213" t="s">
        <v>562</v>
      </c>
      <c r="G374" s="214" t="s">
        <v>310</v>
      </c>
      <c r="H374" s="215" t="n">
        <v>75.16</v>
      </c>
      <c r="I374" s="216"/>
      <c r="J374" s="217" t="n">
        <f aca="false">ROUND(I374*H374,2)</f>
        <v>0</v>
      </c>
      <c r="K374" s="213" t="s">
        <v>147</v>
      </c>
      <c r="L374" s="30"/>
      <c r="M374" s="218"/>
      <c r="N374" s="219" t="s">
        <v>45</v>
      </c>
      <c r="O374" s="62"/>
      <c r="P374" s="220" t="n">
        <f aca="false">O374*H374</f>
        <v>0</v>
      </c>
      <c r="Q374" s="220" t="n">
        <v>0</v>
      </c>
      <c r="R374" s="220" t="n">
        <f aca="false">Q374*H374</f>
        <v>0</v>
      </c>
      <c r="S374" s="220" t="n">
        <v>0</v>
      </c>
      <c r="T374" s="221" t="n">
        <f aca="false">S374*H374</f>
        <v>0</v>
      </c>
      <c r="AR374" s="3" t="s">
        <v>141</v>
      </c>
      <c r="AT374" s="3" t="s">
        <v>137</v>
      </c>
      <c r="AU374" s="3" t="s">
        <v>83</v>
      </c>
      <c r="AY374" s="3" t="s">
        <v>134</v>
      </c>
      <c r="BE374" s="222" t="n">
        <f aca="false">IF(N374="základní",J374,0)</f>
        <v>0</v>
      </c>
      <c r="BF374" s="222" t="n">
        <f aca="false">IF(N374="snížená",J374,0)</f>
        <v>0</v>
      </c>
      <c r="BG374" s="222" t="n">
        <f aca="false">IF(N374="zákl. přenesená",J374,0)</f>
        <v>0</v>
      </c>
      <c r="BH374" s="222" t="n">
        <f aca="false">IF(N374="sníž. přenesená",J374,0)</f>
        <v>0</v>
      </c>
      <c r="BI374" s="222" t="n">
        <f aca="false">IF(N374="nulová",J374,0)</f>
        <v>0</v>
      </c>
      <c r="BJ374" s="3" t="s">
        <v>18</v>
      </c>
      <c r="BK374" s="222" t="n">
        <f aca="false">ROUND(I374*H374,2)</f>
        <v>0</v>
      </c>
      <c r="BL374" s="3" t="s">
        <v>141</v>
      </c>
      <c r="BM374" s="3" t="s">
        <v>563</v>
      </c>
    </row>
    <row r="375" s="237" customFormat="true" ht="12.8" hidden="false" customHeight="false" outlineLevel="0" collapsed="false">
      <c r="B375" s="238"/>
      <c r="C375" s="239"/>
      <c r="D375" s="223" t="s">
        <v>150</v>
      </c>
      <c r="E375" s="240"/>
      <c r="F375" s="241" t="s">
        <v>564</v>
      </c>
      <c r="G375" s="239"/>
      <c r="H375" s="242" t="n">
        <v>41.958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AT375" s="248" t="s">
        <v>150</v>
      </c>
      <c r="AU375" s="248" t="s">
        <v>83</v>
      </c>
      <c r="AV375" s="237" t="s">
        <v>83</v>
      </c>
      <c r="AW375" s="237" t="s">
        <v>37</v>
      </c>
      <c r="AX375" s="237" t="s">
        <v>74</v>
      </c>
      <c r="AY375" s="248" t="s">
        <v>134</v>
      </c>
    </row>
    <row r="376" s="237" customFormat="true" ht="12.8" hidden="false" customHeight="false" outlineLevel="0" collapsed="false">
      <c r="B376" s="238"/>
      <c r="C376" s="239"/>
      <c r="D376" s="223" t="s">
        <v>150</v>
      </c>
      <c r="E376" s="240"/>
      <c r="F376" s="241" t="s">
        <v>565</v>
      </c>
      <c r="G376" s="239"/>
      <c r="H376" s="242" t="n">
        <v>18.917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AT376" s="248" t="s">
        <v>150</v>
      </c>
      <c r="AU376" s="248" t="s">
        <v>83</v>
      </c>
      <c r="AV376" s="237" t="s">
        <v>83</v>
      </c>
      <c r="AW376" s="237" t="s">
        <v>37</v>
      </c>
      <c r="AX376" s="237" t="s">
        <v>74</v>
      </c>
      <c r="AY376" s="248" t="s">
        <v>134</v>
      </c>
    </row>
    <row r="377" s="237" customFormat="true" ht="12.8" hidden="false" customHeight="false" outlineLevel="0" collapsed="false">
      <c r="B377" s="238"/>
      <c r="C377" s="239"/>
      <c r="D377" s="223" t="s">
        <v>150</v>
      </c>
      <c r="E377" s="240"/>
      <c r="F377" s="241" t="s">
        <v>566</v>
      </c>
      <c r="G377" s="239"/>
      <c r="H377" s="242" t="n">
        <v>14.285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AT377" s="248" t="s">
        <v>150</v>
      </c>
      <c r="AU377" s="248" t="s">
        <v>83</v>
      </c>
      <c r="AV377" s="237" t="s">
        <v>83</v>
      </c>
      <c r="AW377" s="237" t="s">
        <v>37</v>
      </c>
      <c r="AX377" s="237" t="s">
        <v>74</v>
      </c>
      <c r="AY377" s="248" t="s">
        <v>134</v>
      </c>
    </row>
    <row r="378" s="249" customFormat="true" ht="12.8" hidden="false" customHeight="false" outlineLevel="0" collapsed="false">
      <c r="B378" s="250"/>
      <c r="C378" s="251"/>
      <c r="D378" s="223" t="s">
        <v>150</v>
      </c>
      <c r="E378" s="252"/>
      <c r="F378" s="253" t="s">
        <v>156</v>
      </c>
      <c r="G378" s="251"/>
      <c r="H378" s="254" t="n">
        <v>75.16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AT378" s="260" t="s">
        <v>150</v>
      </c>
      <c r="AU378" s="260" t="s">
        <v>83</v>
      </c>
      <c r="AV378" s="249" t="s">
        <v>141</v>
      </c>
      <c r="AW378" s="249" t="s">
        <v>37</v>
      </c>
      <c r="AX378" s="249" t="s">
        <v>18</v>
      </c>
      <c r="AY378" s="260" t="s">
        <v>134</v>
      </c>
    </row>
    <row r="379" s="24" customFormat="true" ht="16.5" hidden="false" customHeight="true" outlineLevel="0" collapsed="false">
      <c r="B379" s="25"/>
      <c r="C379" s="261" t="s">
        <v>567</v>
      </c>
      <c r="D379" s="261" t="s">
        <v>164</v>
      </c>
      <c r="E379" s="262" t="s">
        <v>568</v>
      </c>
      <c r="F379" s="263" t="s">
        <v>569</v>
      </c>
      <c r="G379" s="264" t="s">
        <v>198</v>
      </c>
      <c r="H379" s="265" t="n">
        <v>315.672</v>
      </c>
      <c r="I379" s="266"/>
      <c r="J379" s="267" t="n">
        <f aca="false">ROUND(I379*H379,2)</f>
        <v>0</v>
      </c>
      <c r="K379" s="263" t="s">
        <v>147</v>
      </c>
      <c r="L379" s="268"/>
      <c r="M379" s="269"/>
      <c r="N379" s="270" t="s">
        <v>45</v>
      </c>
      <c r="O379" s="62"/>
      <c r="P379" s="220" t="n">
        <f aca="false">O379*H379</f>
        <v>0</v>
      </c>
      <c r="Q379" s="220" t="n">
        <v>0</v>
      </c>
      <c r="R379" s="220" t="n">
        <f aca="false">Q379*H379</f>
        <v>0</v>
      </c>
      <c r="S379" s="220" t="n">
        <v>0</v>
      </c>
      <c r="T379" s="221" t="n">
        <f aca="false">S379*H379</f>
        <v>0</v>
      </c>
      <c r="AR379" s="3" t="s">
        <v>168</v>
      </c>
      <c r="AT379" s="3" t="s">
        <v>164</v>
      </c>
      <c r="AU379" s="3" t="s">
        <v>83</v>
      </c>
      <c r="AY379" s="3" t="s">
        <v>134</v>
      </c>
      <c r="BE379" s="222" t="n">
        <f aca="false">IF(N379="základní",J379,0)</f>
        <v>0</v>
      </c>
      <c r="BF379" s="222" t="n">
        <f aca="false">IF(N379="snížená",J379,0)</f>
        <v>0</v>
      </c>
      <c r="BG379" s="222" t="n">
        <f aca="false">IF(N379="zákl. přenesená",J379,0)</f>
        <v>0</v>
      </c>
      <c r="BH379" s="222" t="n">
        <f aca="false">IF(N379="sníž. přenesená",J379,0)</f>
        <v>0</v>
      </c>
      <c r="BI379" s="222" t="n">
        <f aca="false">IF(N379="nulová",J379,0)</f>
        <v>0</v>
      </c>
      <c r="BJ379" s="3" t="s">
        <v>18</v>
      </c>
      <c r="BK379" s="222" t="n">
        <f aca="false">ROUND(I379*H379,2)</f>
        <v>0</v>
      </c>
      <c r="BL379" s="3" t="s">
        <v>141</v>
      </c>
      <c r="BM379" s="3" t="s">
        <v>570</v>
      </c>
    </row>
    <row r="380" s="237" customFormat="true" ht="12.8" hidden="false" customHeight="false" outlineLevel="0" collapsed="false">
      <c r="B380" s="238"/>
      <c r="C380" s="239"/>
      <c r="D380" s="223" t="s">
        <v>150</v>
      </c>
      <c r="E380" s="240"/>
      <c r="F380" s="241" t="s">
        <v>571</v>
      </c>
      <c r="G380" s="239"/>
      <c r="H380" s="242" t="n">
        <v>315.672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AT380" s="248" t="s">
        <v>150</v>
      </c>
      <c r="AU380" s="248" t="s">
        <v>83</v>
      </c>
      <c r="AV380" s="237" t="s">
        <v>83</v>
      </c>
      <c r="AW380" s="237" t="s">
        <v>37</v>
      </c>
      <c r="AX380" s="237" t="s">
        <v>18</v>
      </c>
      <c r="AY380" s="248" t="s">
        <v>134</v>
      </c>
    </row>
    <row r="381" s="24" customFormat="true" ht="16.5" hidden="false" customHeight="true" outlineLevel="0" collapsed="false">
      <c r="B381" s="25"/>
      <c r="C381" s="261" t="s">
        <v>572</v>
      </c>
      <c r="D381" s="261" t="s">
        <v>164</v>
      </c>
      <c r="E381" s="262" t="s">
        <v>573</v>
      </c>
      <c r="F381" s="263" t="s">
        <v>574</v>
      </c>
      <c r="G381" s="264" t="s">
        <v>310</v>
      </c>
      <c r="H381" s="265" t="n">
        <v>82.676</v>
      </c>
      <c r="I381" s="266"/>
      <c r="J381" s="267" t="n">
        <f aca="false">ROUND(I381*H381,2)</f>
        <v>0</v>
      </c>
      <c r="K381" s="263" t="s">
        <v>147</v>
      </c>
      <c r="L381" s="268"/>
      <c r="M381" s="269"/>
      <c r="N381" s="270" t="s">
        <v>45</v>
      </c>
      <c r="O381" s="62"/>
      <c r="P381" s="220" t="n">
        <f aca="false">O381*H381</f>
        <v>0</v>
      </c>
      <c r="Q381" s="220" t="n">
        <v>0</v>
      </c>
      <c r="R381" s="220" t="n">
        <f aca="false">Q381*H381</f>
        <v>0</v>
      </c>
      <c r="S381" s="220" t="n">
        <v>0</v>
      </c>
      <c r="T381" s="221" t="n">
        <f aca="false">S381*H381</f>
        <v>0</v>
      </c>
      <c r="AR381" s="3" t="s">
        <v>168</v>
      </c>
      <c r="AT381" s="3" t="s">
        <v>164</v>
      </c>
      <c r="AU381" s="3" t="s">
        <v>83</v>
      </c>
      <c r="AY381" s="3" t="s">
        <v>134</v>
      </c>
      <c r="BE381" s="222" t="n">
        <f aca="false">IF(N381="základní",J381,0)</f>
        <v>0</v>
      </c>
      <c r="BF381" s="222" t="n">
        <f aca="false">IF(N381="snížená",J381,0)</f>
        <v>0</v>
      </c>
      <c r="BG381" s="222" t="n">
        <f aca="false">IF(N381="zákl. přenesená",J381,0)</f>
        <v>0</v>
      </c>
      <c r="BH381" s="222" t="n">
        <f aca="false">IF(N381="sníž. přenesená",J381,0)</f>
        <v>0</v>
      </c>
      <c r="BI381" s="222" t="n">
        <f aca="false">IF(N381="nulová",J381,0)</f>
        <v>0</v>
      </c>
      <c r="BJ381" s="3" t="s">
        <v>18</v>
      </c>
      <c r="BK381" s="222" t="n">
        <f aca="false">ROUND(I381*H381,2)</f>
        <v>0</v>
      </c>
      <c r="BL381" s="3" t="s">
        <v>141</v>
      </c>
      <c r="BM381" s="3" t="s">
        <v>575</v>
      </c>
    </row>
    <row r="382" s="237" customFormat="true" ht="12.8" hidden="false" customHeight="false" outlineLevel="0" collapsed="false">
      <c r="B382" s="238"/>
      <c r="C382" s="239"/>
      <c r="D382" s="223" t="s">
        <v>150</v>
      </c>
      <c r="E382" s="239"/>
      <c r="F382" s="241" t="s">
        <v>576</v>
      </c>
      <c r="G382" s="239"/>
      <c r="H382" s="242" t="n">
        <v>82.676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AT382" s="248" t="s">
        <v>150</v>
      </c>
      <c r="AU382" s="248" t="s">
        <v>83</v>
      </c>
      <c r="AV382" s="237" t="s">
        <v>83</v>
      </c>
      <c r="AW382" s="237" t="s">
        <v>3</v>
      </c>
      <c r="AX382" s="237" t="s">
        <v>18</v>
      </c>
      <c r="AY382" s="248" t="s">
        <v>134</v>
      </c>
    </row>
    <row r="383" s="24" customFormat="true" ht="16.5" hidden="false" customHeight="true" outlineLevel="0" collapsed="false">
      <c r="B383" s="25"/>
      <c r="C383" s="261" t="s">
        <v>577</v>
      </c>
      <c r="D383" s="261" t="s">
        <v>164</v>
      </c>
      <c r="E383" s="262" t="s">
        <v>578</v>
      </c>
      <c r="F383" s="263" t="s">
        <v>579</v>
      </c>
      <c r="G383" s="264" t="s">
        <v>167</v>
      </c>
      <c r="H383" s="265" t="n">
        <v>5.478</v>
      </c>
      <c r="I383" s="266"/>
      <c r="J383" s="267" t="n">
        <f aca="false">ROUND(I383*H383,2)</f>
        <v>0</v>
      </c>
      <c r="K383" s="263" t="s">
        <v>147</v>
      </c>
      <c r="L383" s="268"/>
      <c r="M383" s="269"/>
      <c r="N383" s="270" t="s">
        <v>45</v>
      </c>
      <c r="O383" s="62"/>
      <c r="P383" s="220" t="n">
        <f aca="false">O383*H383</f>
        <v>0</v>
      </c>
      <c r="Q383" s="220" t="n">
        <v>1</v>
      </c>
      <c r="R383" s="220" t="n">
        <f aca="false">Q383*H383</f>
        <v>5.478</v>
      </c>
      <c r="S383" s="220" t="n">
        <v>0</v>
      </c>
      <c r="T383" s="221" t="n">
        <f aca="false">S383*H383</f>
        <v>0</v>
      </c>
      <c r="AR383" s="3" t="s">
        <v>168</v>
      </c>
      <c r="AT383" s="3" t="s">
        <v>164</v>
      </c>
      <c r="AU383" s="3" t="s">
        <v>83</v>
      </c>
      <c r="AY383" s="3" t="s">
        <v>134</v>
      </c>
      <c r="BE383" s="222" t="n">
        <f aca="false">IF(N383="základní",J383,0)</f>
        <v>0</v>
      </c>
      <c r="BF383" s="222" t="n">
        <f aca="false">IF(N383="snížená",J383,0)</f>
        <v>0</v>
      </c>
      <c r="BG383" s="222" t="n">
        <f aca="false">IF(N383="zákl. přenesená",J383,0)</f>
        <v>0</v>
      </c>
      <c r="BH383" s="222" t="n">
        <f aca="false">IF(N383="sníž. přenesená",J383,0)</f>
        <v>0</v>
      </c>
      <c r="BI383" s="222" t="n">
        <f aca="false">IF(N383="nulová",J383,0)</f>
        <v>0</v>
      </c>
      <c r="BJ383" s="3" t="s">
        <v>18</v>
      </c>
      <c r="BK383" s="222" t="n">
        <f aca="false">ROUND(I383*H383,2)</f>
        <v>0</v>
      </c>
      <c r="BL383" s="3" t="s">
        <v>141</v>
      </c>
      <c r="BM383" s="3" t="s">
        <v>580</v>
      </c>
    </row>
    <row r="384" s="237" customFormat="true" ht="12.8" hidden="false" customHeight="false" outlineLevel="0" collapsed="false">
      <c r="B384" s="238"/>
      <c r="C384" s="239"/>
      <c r="D384" s="223" t="s">
        <v>150</v>
      </c>
      <c r="E384" s="240"/>
      <c r="F384" s="241" t="s">
        <v>581</v>
      </c>
      <c r="G384" s="239"/>
      <c r="H384" s="242" t="n">
        <v>3.476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AT384" s="248" t="s">
        <v>150</v>
      </c>
      <c r="AU384" s="248" t="s">
        <v>83</v>
      </c>
      <c r="AV384" s="237" t="s">
        <v>83</v>
      </c>
      <c r="AW384" s="237" t="s">
        <v>37</v>
      </c>
      <c r="AX384" s="237" t="s">
        <v>74</v>
      </c>
      <c r="AY384" s="248" t="s">
        <v>134</v>
      </c>
    </row>
    <row r="385" s="237" customFormat="true" ht="12.8" hidden="false" customHeight="false" outlineLevel="0" collapsed="false">
      <c r="B385" s="238"/>
      <c r="C385" s="239"/>
      <c r="D385" s="223" t="s">
        <v>150</v>
      </c>
      <c r="E385" s="240"/>
      <c r="F385" s="241" t="s">
        <v>582</v>
      </c>
      <c r="G385" s="239"/>
      <c r="H385" s="242" t="n">
        <v>1.504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AT385" s="248" t="s">
        <v>150</v>
      </c>
      <c r="AU385" s="248" t="s">
        <v>83</v>
      </c>
      <c r="AV385" s="237" t="s">
        <v>83</v>
      </c>
      <c r="AW385" s="237" t="s">
        <v>37</v>
      </c>
      <c r="AX385" s="237" t="s">
        <v>74</v>
      </c>
      <c r="AY385" s="248" t="s">
        <v>134</v>
      </c>
    </row>
    <row r="386" s="249" customFormat="true" ht="12.8" hidden="false" customHeight="false" outlineLevel="0" collapsed="false">
      <c r="B386" s="250"/>
      <c r="C386" s="251"/>
      <c r="D386" s="223" t="s">
        <v>150</v>
      </c>
      <c r="E386" s="252"/>
      <c r="F386" s="253" t="s">
        <v>156</v>
      </c>
      <c r="G386" s="251"/>
      <c r="H386" s="254" t="n">
        <v>4.98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AT386" s="260" t="s">
        <v>150</v>
      </c>
      <c r="AU386" s="260" t="s">
        <v>83</v>
      </c>
      <c r="AV386" s="249" t="s">
        <v>141</v>
      </c>
      <c r="AW386" s="249" t="s">
        <v>37</v>
      </c>
      <c r="AX386" s="249" t="s">
        <v>18</v>
      </c>
      <c r="AY386" s="260" t="s">
        <v>134</v>
      </c>
    </row>
    <row r="387" s="237" customFormat="true" ht="12.8" hidden="false" customHeight="false" outlineLevel="0" collapsed="false">
      <c r="B387" s="238"/>
      <c r="C387" s="239"/>
      <c r="D387" s="223" t="s">
        <v>150</v>
      </c>
      <c r="E387" s="239"/>
      <c r="F387" s="241" t="s">
        <v>583</v>
      </c>
      <c r="G387" s="239"/>
      <c r="H387" s="242" t="n">
        <v>5.478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AT387" s="248" t="s">
        <v>150</v>
      </c>
      <c r="AU387" s="248" t="s">
        <v>83</v>
      </c>
      <c r="AV387" s="237" t="s">
        <v>83</v>
      </c>
      <c r="AW387" s="237" t="s">
        <v>3</v>
      </c>
      <c r="AX387" s="237" t="s">
        <v>18</v>
      </c>
      <c r="AY387" s="248" t="s">
        <v>134</v>
      </c>
    </row>
    <row r="388" s="24" customFormat="true" ht="16.5" hidden="false" customHeight="true" outlineLevel="0" collapsed="false">
      <c r="B388" s="25"/>
      <c r="C388" s="261" t="s">
        <v>584</v>
      </c>
      <c r="D388" s="261" t="s">
        <v>164</v>
      </c>
      <c r="E388" s="262" t="s">
        <v>585</v>
      </c>
      <c r="F388" s="263" t="s">
        <v>586</v>
      </c>
      <c r="G388" s="264" t="s">
        <v>167</v>
      </c>
      <c r="H388" s="265" t="n">
        <v>43.969</v>
      </c>
      <c r="I388" s="266"/>
      <c r="J388" s="267" t="n">
        <f aca="false">ROUND(I388*H388,2)</f>
        <v>0</v>
      </c>
      <c r="K388" s="263" t="s">
        <v>147</v>
      </c>
      <c r="L388" s="268"/>
      <c r="M388" s="269"/>
      <c r="N388" s="270" t="s">
        <v>45</v>
      </c>
      <c r="O388" s="62"/>
      <c r="P388" s="220" t="n">
        <f aca="false">O388*H388</f>
        <v>0</v>
      </c>
      <c r="Q388" s="220" t="n">
        <v>1</v>
      </c>
      <c r="R388" s="220" t="n">
        <f aca="false">Q388*H388</f>
        <v>43.969</v>
      </c>
      <c r="S388" s="220" t="n">
        <v>0</v>
      </c>
      <c r="T388" s="221" t="n">
        <f aca="false">S388*H388</f>
        <v>0</v>
      </c>
      <c r="AR388" s="3" t="s">
        <v>168</v>
      </c>
      <c r="AT388" s="3" t="s">
        <v>164</v>
      </c>
      <c r="AU388" s="3" t="s">
        <v>83</v>
      </c>
      <c r="AY388" s="3" t="s">
        <v>134</v>
      </c>
      <c r="BE388" s="222" t="n">
        <f aca="false">IF(N388="základní",J388,0)</f>
        <v>0</v>
      </c>
      <c r="BF388" s="222" t="n">
        <f aca="false">IF(N388="snížená",J388,0)</f>
        <v>0</v>
      </c>
      <c r="BG388" s="222" t="n">
        <f aca="false">IF(N388="zákl. přenesená",J388,0)</f>
        <v>0</v>
      </c>
      <c r="BH388" s="222" t="n">
        <f aca="false">IF(N388="sníž. přenesená",J388,0)</f>
        <v>0</v>
      </c>
      <c r="BI388" s="222" t="n">
        <f aca="false">IF(N388="nulová",J388,0)</f>
        <v>0</v>
      </c>
      <c r="BJ388" s="3" t="s">
        <v>18</v>
      </c>
      <c r="BK388" s="222" t="n">
        <f aca="false">ROUND(I388*H388,2)</f>
        <v>0</v>
      </c>
      <c r="BL388" s="3" t="s">
        <v>141</v>
      </c>
      <c r="BM388" s="3" t="s">
        <v>587</v>
      </c>
    </row>
    <row r="389" s="237" customFormat="true" ht="12.8" hidden="false" customHeight="false" outlineLevel="0" collapsed="false">
      <c r="B389" s="238"/>
      <c r="C389" s="239"/>
      <c r="D389" s="223" t="s">
        <v>150</v>
      </c>
      <c r="E389" s="240"/>
      <c r="F389" s="241" t="s">
        <v>588</v>
      </c>
      <c r="G389" s="239"/>
      <c r="H389" s="242" t="n">
        <v>43.969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AT389" s="248" t="s">
        <v>150</v>
      </c>
      <c r="AU389" s="248" t="s">
        <v>83</v>
      </c>
      <c r="AV389" s="237" t="s">
        <v>83</v>
      </c>
      <c r="AW389" s="237" t="s">
        <v>37</v>
      </c>
      <c r="AX389" s="237" t="s">
        <v>18</v>
      </c>
      <c r="AY389" s="248" t="s">
        <v>134</v>
      </c>
    </row>
    <row r="390" s="24" customFormat="true" ht="16.5" hidden="false" customHeight="true" outlineLevel="0" collapsed="false">
      <c r="B390" s="25"/>
      <c r="C390" s="211" t="s">
        <v>589</v>
      </c>
      <c r="D390" s="211" t="s">
        <v>137</v>
      </c>
      <c r="E390" s="212" t="s">
        <v>590</v>
      </c>
      <c r="F390" s="213" t="s">
        <v>591</v>
      </c>
      <c r="G390" s="214" t="s">
        <v>236</v>
      </c>
      <c r="H390" s="215" t="n">
        <v>4</v>
      </c>
      <c r="I390" s="216"/>
      <c r="J390" s="217" t="n">
        <f aca="false">ROUND(I390*H390,2)</f>
        <v>0</v>
      </c>
      <c r="K390" s="213" t="s">
        <v>147</v>
      </c>
      <c r="L390" s="30"/>
      <c r="M390" s="218"/>
      <c r="N390" s="219" t="s">
        <v>45</v>
      </c>
      <c r="O390" s="62"/>
      <c r="P390" s="220" t="n">
        <f aca="false">O390*H390</f>
        <v>0</v>
      </c>
      <c r="Q390" s="220" t="n">
        <v>0</v>
      </c>
      <c r="R390" s="220" t="n">
        <f aca="false">Q390*H390</f>
        <v>0</v>
      </c>
      <c r="S390" s="220" t="n">
        <v>0</v>
      </c>
      <c r="T390" s="221" t="n">
        <f aca="false">S390*H390</f>
        <v>0</v>
      </c>
      <c r="AR390" s="3" t="s">
        <v>141</v>
      </c>
      <c r="AT390" s="3" t="s">
        <v>137</v>
      </c>
      <c r="AU390" s="3" t="s">
        <v>83</v>
      </c>
      <c r="AY390" s="3" t="s">
        <v>134</v>
      </c>
      <c r="BE390" s="222" t="n">
        <f aca="false">IF(N390="základní",J390,0)</f>
        <v>0</v>
      </c>
      <c r="BF390" s="222" t="n">
        <f aca="false">IF(N390="snížená",J390,0)</f>
        <v>0</v>
      </c>
      <c r="BG390" s="222" t="n">
        <f aca="false">IF(N390="zákl. přenesená",J390,0)</f>
        <v>0</v>
      </c>
      <c r="BH390" s="222" t="n">
        <f aca="false">IF(N390="sníž. přenesená",J390,0)</f>
        <v>0</v>
      </c>
      <c r="BI390" s="222" t="n">
        <f aca="false">IF(N390="nulová",J390,0)</f>
        <v>0</v>
      </c>
      <c r="BJ390" s="3" t="s">
        <v>18</v>
      </c>
      <c r="BK390" s="222" t="n">
        <f aca="false">ROUND(I390*H390,2)</f>
        <v>0</v>
      </c>
      <c r="BL390" s="3" t="s">
        <v>141</v>
      </c>
      <c r="BM390" s="3" t="s">
        <v>592</v>
      </c>
    </row>
    <row r="391" s="237" customFormat="true" ht="12.8" hidden="false" customHeight="false" outlineLevel="0" collapsed="false">
      <c r="B391" s="238"/>
      <c r="C391" s="239"/>
      <c r="D391" s="223" t="s">
        <v>150</v>
      </c>
      <c r="E391" s="240"/>
      <c r="F391" s="241" t="s">
        <v>593</v>
      </c>
      <c r="G391" s="239"/>
      <c r="H391" s="242" t="n">
        <v>2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AT391" s="248" t="s">
        <v>150</v>
      </c>
      <c r="AU391" s="248" t="s">
        <v>83</v>
      </c>
      <c r="AV391" s="237" t="s">
        <v>83</v>
      </c>
      <c r="AW391" s="237" t="s">
        <v>37</v>
      </c>
      <c r="AX391" s="237" t="s">
        <v>74</v>
      </c>
      <c r="AY391" s="248" t="s">
        <v>134</v>
      </c>
    </row>
    <row r="392" s="237" customFormat="true" ht="12.8" hidden="false" customHeight="false" outlineLevel="0" collapsed="false">
      <c r="B392" s="238"/>
      <c r="C392" s="239"/>
      <c r="D392" s="223" t="s">
        <v>150</v>
      </c>
      <c r="E392" s="240"/>
      <c r="F392" s="241" t="s">
        <v>594</v>
      </c>
      <c r="G392" s="239"/>
      <c r="H392" s="242" t="n">
        <v>2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AT392" s="248" t="s">
        <v>150</v>
      </c>
      <c r="AU392" s="248" t="s">
        <v>83</v>
      </c>
      <c r="AV392" s="237" t="s">
        <v>83</v>
      </c>
      <c r="AW392" s="237" t="s">
        <v>37</v>
      </c>
      <c r="AX392" s="237" t="s">
        <v>74</v>
      </c>
      <c r="AY392" s="248" t="s">
        <v>134</v>
      </c>
    </row>
    <row r="393" s="249" customFormat="true" ht="12.8" hidden="false" customHeight="false" outlineLevel="0" collapsed="false">
      <c r="B393" s="250"/>
      <c r="C393" s="251"/>
      <c r="D393" s="223" t="s">
        <v>150</v>
      </c>
      <c r="E393" s="252"/>
      <c r="F393" s="253" t="s">
        <v>156</v>
      </c>
      <c r="G393" s="251"/>
      <c r="H393" s="254" t="n">
        <v>4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AT393" s="260" t="s">
        <v>150</v>
      </c>
      <c r="AU393" s="260" t="s">
        <v>83</v>
      </c>
      <c r="AV393" s="249" t="s">
        <v>141</v>
      </c>
      <c r="AW393" s="249" t="s">
        <v>37</v>
      </c>
      <c r="AX393" s="249" t="s">
        <v>18</v>
      </c>
      <c r="AY393" s="260" t="s">
        <v>134</v>
      </c>
    </row>
    <row r="394" s="24" customFormat="true" ht="16.5" hidden="false" customHeight="true" outlineLevel="0" collapsed="false">
      <c r="B394" s="25"/>
      <c r="C394" s="261" t="s">
        <v>595</v>
      </c>
      <c r="D394" s="261" t="s">
        <v>164</v>
      </c>
      <c r="E394" s="262" t="s">
        <v>596</v>
      </c>
      <c r="F394" s="263" t="s">
        <v>597</v>
      </c>
      <c r="G394" s="264" t="s">
        <v>236</v>
      </c>
      <c r="H394" s="265" t="n">
        <v>2</v>
      </c>
      <c r="I394" s="266"/>
      <c r="J394" s="267" t="n">
        <f aca="false">ROUND(I394*H394,2)</f>
        <v>0</v>
      </c>
      <c r="K394" s="263"/>
      <c r="L394" s="268"/>
      <c r="M394" s="269"/>
      <c r="N394" s="270" t="s">
        <v>45</v>
      </c>
      <c r="O394" s="62"/>
      <c r="P394" s="220" t="n">
        <f aca="false">O394*H394</f>
        <v>0</v>
      </c>
      <c r="Q394" s="220" t="n">
        <v>0</v>
      </c>
      <c r="R394" s="220" t="n">
        <f aca="false">Q394*H394</f>
        <v>0</v>
      </c>
      <c r="S394" s="220" t="n">
        <v>0</v>
      </c>
      <c r="T394" s="221" t="n">
        <f aca="false">S394*H394</f>
        <v>0</v>
      </c>
      <c r="AR394" s="3" t="s">
        <v>168</v>
      </c>
      <c r="AT394" s="3" t="s">
        <v>164</v>
      </c>
      <c r="AU394" s="3" t="s">
        <v>83</v>
      </c>
      <c r="AY394" s="3" t="s">
        <v>134</v>
      </c>
      <c r="BE394" s="222" t="n">
        <f aca="false">IF(N394="základní",J394,0)</f>
        <v>0</v>
      </c>
      <c r="BF394" s="222" t="n">
        <f aca="false">IF(N394="snížená",J394,0)</f>
        <v>0</v>
      </c>
      <c r="BG394" s="222" t="n">
        <f aca="false">IF(N394="zákl. přenesená",J394,0)</f>
        <v>0</v>
      </c>
      <c r="BH394" s="222" t="n">
        <f aca="false">IF(N394="sníž. přenesená",J394,0)</f>
        <v>0</v>
      </c>
      <c r="BI394" s="222" t="n">
        <f aca="false">IF(N394="nulová",J394,0)</f>
        <v>0</v>
      </c>
      <c r="BJ394" s="3" t="s">
        <v>18</v>
      </c>
      <c r="BK394" s="222" t="n">
        <f aca="false">ROUND(I394*H394,2)</f>
        <v>0</v>
      </c>
      <c r="BL394" s="3" t="s">
        <v>141</v>
      </c>
      <c r="BM394" s="3" t="s">
        <v>598</v>
      </c>
    </row>
    <row r="395" s="24" customFormat="true" ht="16.5" hidden="false" customHeight="true" outlineLevel="0" collapsed="false">
      <c r="B395" s="25"/>
      <c r="C395" s="261" t="s">
        <v>599</v>
      </c>
      <c r="D395" s="261" t="s">
        <v>164</v>
      </c>
      <c r="E395" s="262" t="s">
        <v>600</v>
      </c>
      <c r="F395" s="263" t="s">
        <v>601</v>
      </c>
      <c r="G395" s="264" t="s">
        <v>236</v>
      </c>
      <c r="H395" s="265" t="n">
        <v>2</v>
      </c>
      <c r="I395" s="266"/>
      <c r="J395" s="267" t="n">
        <f aca="false">ROUND(I395*H395,2)</f>
        <v>0</v>
      </c>
      <c r="K395" s="263" t="s">
        <v>147</v>
      </c>
      <c r="L395" s="268"/>
      <c r="M395" s="269"/>
      <c r="N395" s="270" t="s">
        <v>45</v>
      </c>
      <c r="O395" s="62"/>
      <c r="P395" s="220" t="n">
        <f aca="false">O395*H395</f>
        <v>0</v>
      </c>
      <c r="Q395" s="220" t="n">
        <v>0</v>
      </c>
      <c r="R395" s="220" t="n">
        <f aca="false">Q395*H395</f>
        <v>0</v>
      </c>
      <c r="S395" s="220" t="n">
        <v>0</v>
      </c>
      <c r="T395" s="221" t="n">
        <f aca="false">S395*H395</f>
        <v>0</v>
      </c>
      <c r="AR395" s="3" t="s">
        <v>168</v>
      </c>
      <c r="AT395" s="3" t="s">
        <v>164</v>
      </c>
      <c r="AU395" s="3" t="s">
        <v>83</v>
      </c>
      <c r="AY395" s="3" t="s">
        <v>134</v>
      </c>
      <c r="BE395" s="222" t="n">
        <f aca="false">IF(N395="základní",J395,0)</f>
        <v>0</v>
      </c>
      <c r="BF395" s="222" t="n">
        <f aca="false">IF(N395="snížená",J395,0)</f>
        <v>0</v>
      </c>
      <c r="BG395" s="222" t="n">
        <f aca="false">IF(N395="zákl. přenesená",J395,0)</f>
        <v>0</v>
      </c>
      <c r="BH395" s="222" t="n">
        <f aca="false">IF(N395="sníž. přenesená",J395,0)</f>
        <v>0</v>
      </c>
      <c r="BI395" s="222" t="n">
        <f aca="false">IF(N395="nulová",J395,0)</f>
        <v>0</v>
      </c>
      <c r="BJ395" s="3" t="s">
        <v>18</v>
      </c>
      <c r="BK395" s="222" t="n">
        <f aca="false">ROUND(I395*H395,2)</f>
        <v>0</v>
      </c>
      <c r="BL395" s="3" t="s">
        <v>141</v>
      </c>
      <c r="BM395" s="3" t="s">
        <v>602</v>
      </c>
    </row>
    <row r="396" s="24" customFormat="true" ht="16.5" hidden="false" customHeight="true" outlineLevel="0" collapsed="false">
      <c r="B396" s="25"/>
      <c r="C396" s="261" t="s">
        <v>603</v>
      </c>
      <c r="D396" s="261" t="s">
        <v>164</v>
      </c>
      <c r="E396" s="262" t="s">
        <v>604</v>
      </c>
      <c r="F396" s="263" t="s">
        <v>605</v>
      </c>
      <c r="G396" s="264" t="s">
        <v>236</v>
      </c>
      <c r="H396" s="265" t="n">
        <v>2</v>
      </c>
      <c r="I396" s="266"/>
      <c r="J396" s="267" t="n">
        <f aca="false">ROUND(I396*H396,2)</f>
        <v>0</v>
      </c>
      <c r="K396" s="263" t="s">
        <v>147</v>
      </c>
      <c r="L396" s="268"/>
      <c r="M396" s="269"/>
      <c r="N396" s="270" t="s">
        <v>45</v>
      </c>
      <c r="O396" s="62"/>
      <c r="P396" s="220" t="n">
        <f aca="false">O396*H396</f>
        <v>0</v>
      </c>
      <c r="Q396" s="220" t="n">
        <v>0</v>
      </c>
      <c r="R396" s="220" t="n">
        <f aca="false">Q396*H396</f>
        <v>0</v>
      </c>
      <c r="S396" s="220" t="n">
        <v>0</v>
      </c>
      <c r="T396" s="221" t="n">
        <f aca="false">S396*H396</f>
        <v>0</v>
      </c>
      <c r="AR396" s="3" t="s">
        <v>168</v>
      </c>
      <c r="AT396" s="3" t="s">
        <v>164</v>
      </c>
      <c r="AU396" s="3" t="s">
        <v>83</v>
      </c>
      <c r="AY396" s="3" t="s">
        <v>134</v>
      </c>
      <c r="BE396" s="222" t="n">
        <f aca="false">IF(N396="základní",J396,0)</f>
        <v>0</v>
      </c>
      <c r="BF396" s="222" t="n">
        <f aca="false">IF(N396="snížená",J396,0)</f>
        <v>0</v>
      </c>
      <c r="BG396" s="222" t="n">
        <f aca="false">IF(N396="zákl. přenesená",J396,0)</f>
        <v>0</v>
      </c>
      <c r="BH396" s="222" t="n">
        <f aca="false">IF(N396="sníž. přenesená",J396,0)</f>
        <v>0</v>
      </c>
      <c r="BI396" s="222" t="n">
        <f aca="false">IF(N396="nulová",J396,0)</f>
        <v>0</v>
      </c>
      <c r="BJ396" s="3" t="s">
        <v>18</v>
      </c>
      <c r="BK396" s="222" t="n">
        <f aca="false">ROUND(I396*H396,2)</f>
        <v>0</v>
      </c>
      <c r="BL396" s="3" t="s">
        <v>141</v>
      </c>
      <c r="BM396" s="3" t="s">
        <v>606</v>
      </c>
    </row>
    <row r="397" s="24" customFormat="true" ht="16.5" hidden="false" customHeight="true" outlineLevel="0" collapsed="false">
      <c r="B397" s="25"/>
      <c r="C397" s="261" t="s">
        <v>607</v>
      </c>
      <c r="D397" s="261" t="s">
        <v>164</v>
      </c>
      <c r="E397" s="262" t="s">
        <v>608</v>
      </c>
      <c r="F397" s="263" t="s">
        <v>609</v>
      </c>
      <c r="G397" s="264" t="s">
        <v>236</v>
      </c>
      <c r="H397" s="265" t="n">
        <v>2</v>
      </c>
      <c r="I397" s="266"/>
      <c r="J397" s="267" t="n">
        <f aca="false">ROUND(I397*H397,2)</f>
        <v>0</v>
      </c>
      <c r="K397" s="263" t="s">
        <v>147</v>
      </c>
      <c r="L397" s="268"/>
      <c r="M397" s="269"/>
      <c r="N397" s="270" t="s">
        <v>45</v>
      </c>
      <c r="O397" s="62"/>
      <c r="P397" s="220" t="n">
        <f aca="false">O397*H397</f>
        <v>0</v>
      </c>
      <c r="Q397" s="220" t="n">
        <v>0</v>
      </c>
      <c r="R397" s="220" t="n">
        <f aca="false">Q397*H397</f>
        <v>0</v>
      </c>
      <c r="S397" s="220" t="n">
        <v>0</v>
      </c>
      <c r="T397" s="221" t="n">
        <f aca="false">S397*H397</f>
        <v>0</v>
      </c>
      <c r="AR397" s="3" t="s">
        <v>168</v>
      </c>
      <c r="AT397" s="3" t="s">
        <v>164</v>
      </c>
      <c r="AU397" s="3" t="s">
        <v>83</v>
      </c>
      <c r="AY397" s="3" t="s">
        <v>134</v>
      </c>
      <c r="BE397" s="222" t="n">
        <f aca="false">IF(N397="základní",J397,0)</f>
        <v>0</v>
      </c>
      <c r="BF397" s="222" t="n">
        <f aca="false">IF(N397="snížená",J397,0)</f>
        <v>0</v>
      </c>
      <c r="BG397" s="222" t="n">
        <f aca="false">IF(N397="zákl. přenesená",J397,0)</f>
        <v>0</v>
      </c>
      <c r="BH397" s="222" t="n">
        <f aca="false">IF(N397="sníž. přenesená",J397,0)</f>
        <v>0</v>
      </c>
      <c r="BI397" s="222" t="n">
        <f aca="false">IF(N397="nulová",J397,0)</f>
        <v>0</v>
      </c>
      <c r="BJ397" s="3" t="s">
        <v>18</v>
      </c>
      <c r="BK397" s="222" t="n">
        <f aca="false">ROUND(I397*H397,2)</f>
        <v>0</v>
      </c>
      <c r="BL397" s="3" t="s">
        <v>141</v>
      </c>
      <c r="BM397" s="3" t="s">
        <v>610</v>
      </c>
    </row>
    <row r="398" s="24" customFormat="true" ht="16.5" hidden="false" customHeight="true" outlineLevel="0" collapsed="false">
      <c r="B398" s="25"/>
      <c r="C398" s="211" t="s">
        <v>611</v>
      </c>
      <c r="D398" s="211" t="s">
        <v>137</v>
      </c>
      <c r="E398" s="212" t="s">
        <v>612</v>
      </c>
      <c r="F398" s="213" t="s">
        <v>613</v>
      </c>
      <c r="G398" s="214" t="s">
        <v>310</v>
      </c>
      <c r="H398" s="215" t="n">
        <v>3.5</v>
      </c>
      <c r="I398" s="216"/>
      <c r="J398" s="217" t="n">
        <f aca="false">ROUND(I398*H398,2)</f>
        <v>0</v>
      </c>
      <c r="K398" s="213" t="s">
        <v>147</v>
      </c>
      <c r="L398" s="30"/>
      <c r="M398" s="218"/>
      <c r="N398" s="219" t="s">
        <v>45</v>
      </c>
      <c r="O398" s="62"/>
      <c r="P398" s="220" t="n">
        <f aca="false">O398*H398</f>
        <v>0</v>
      </c>
      <c r="Q398" s="220" t="n">
        <v>0</v>
      </c>
      <c r="R398" s="220" t="n">
        <f aca="false">Q398*H398</f>
        <v>0</v>
      </c>
      <c r="S398" s="220" t="n">
        <v>0</v>
      </c>
      <c r="T398" s="221" t="n">
        <f aca="false">S398*H398</f>
        <v>0</v>
      </c>
      <c r="AR398" s="3" t="s">
        <v>141</v>
      </c>
      <c r="AT398" s="3" t="s">
        <v>137</v>
      </c>
      <c r="AU398" s="3" t="s">
        <v>83</v>
      </c>
      <c r="AY398" s="3" t="s">
        <v>134</v>
      </c>
      <c r="BE398" s="222" t="n">
        <f aca="false">IF(N398="základní",J398,0)</f>
        <v>0</v>
      </c>
      <c r="BF398" s="222" t="n">
        <f aca="false">IF(N398="snížená",J398,0)</f>
        <v>0</v>
      </c>
      <c r="BG398" s="222" t="n">
        <f aca="false">IF(N398="zákl. přenesená",J398,0)</f>
        <v>0</v>
      </c>
      <c r="BH398" s="222" t="n">
        <f aca="false">IF(N398="sníž. přenesená",J398,0)</f>
        <v>0</v>
      </c>
      <c r="BI398" s="222" t="n">
        <f aca="false">IF(N398="nulová",J398,0)</f>
        <v>0</v>
      </c>
      <c r="BJ398" s="3" t="s">
        <v>18</v>
      </c>
      <c r="BK398" s="222" t="n">
        <f aca="false">ROUND(I398*H398,2)</f>
        <v>0</v>
      </c>
      <c r="BL398" s="3" t="s">
        <v>141</v>
      </c>
      <c r="BM398" s="3" t="s">
        <v>614</v>
      </c>
    </row>
    <row r="399" s="24" customFormat="true" ht="16.5" hidden="false" customHeight="true" outlineLevel="0" collapsed="false">
      <c r="B399" s="25"/>
      <c r="C399" s="261" t="s">
        <v>615</v>
      </c>
      <c r="D399" s="261" t="s">
        <v>164</v>
      </c>
      <c r="E399" s="262" t="s">
        <v>616</v>
      </c>
      <c r="F399" s="263" t="s">
        <v>617</v>
      </c>
      <c r="G399" s="264" t="s">
        <v>310</v>
      </c>
      <c r="H399" s="265" t="n">
        <v>3.5</v>
      </c>
      <c r="I399" s="266"/>
      <c r="J399" s="267" t="n">
        <f aca="false">ROUND(I399*H399,2)</f>
        <v>0</v>
      </c>
      <c r="K399" s="263" t="s">
        <v>147</v>
      </c>
      <c r="L399" s="268"/>
      <c r="M399" s="269"/>
      <c r="N399" s="270" t="s">
        <v>45</v>
      </c>
      <c r="O399" s="62"/>
      <c r="P399" s="220" t="n">
        <f aca="false">O399*H399</f>
        <v>0</v>
      </c>
      <c r="Q399" s="220" t="n">
        <v>0.00259</v>
      </c>
      <c r="R399" s="220" t="n">
        <f aca="false">Q399*H399</f>
        <v>0.009065</v>
      </c>
      <c r="S399" s="220" t="n">
        <v>0</v>
      </c>
      <c r="T399" s="221" t="n">
        <f aca="false">S399*H399</f>
        <v>0</v>
      </c>
      <c r="AR399" s="3" t="s">
        <v>168</v>
      </c>
      <c r="AT399" s="3" t="s">
        <v>164</v>
      </c>
      <c r="AU399" s="3" t="s">
        <v>83</v>
      </c>
      <c r="AY399" s="3" t="s">
        <v>134</v>
      </c>
      <c r="BE399" s="222" t="n">
        <f aca="false">IF(N399="základní",J399,0)</f>
        <v>0</v>
      </c>
      <c r="BF399" s="222" t="n">
        <f aca="false">IF(N399="snížená",J399,0)</f>
        <v>0</v>
      </c>
      <c r="BG399" s="222" t="n">
        <f aca="false">IF(N399="zákl. přenesená",J399,0)</f>
        <v>0</v>
      </c>
      <c r="BH399" s="222" t="n">
        <f aca="false">IF(N399="sníž. přenesená",J399,0)</f>
        <v>0</v>
      </c>
      <c r="BI399" s="222" t="n">
        <f aca="false">IF(N399="nulová",J399,0)</f>
        <v>0</v>
      </c>
      <c r="BJ399" s="3" t="s">
        <v>18</v>
      </c>
      <c r="BK399" s="222" t="n">
        <f aca="false">ROUND(I399*H399,2)</f>
        <v>0</v>
      </c>
      <c r="BL399" s="3" t="s">
        <v>141</v>
      </c>
      <c r="BM399" s="3" t="s">
        <v>618</v>
      </c>
    </row>
    <row r="400" s="24" customFormat="true" ht="16.5" hidden="false" customHeight="true" outlineLevel="0" collapsed="false">
      <c r="B400" s="25"/>
      <c r="C400" s="211" t="s">
        <v>619</v>
      </c>
      <c r="D400" s="211" t="s">
        <v>137</v>
      </c>
      <c r="E400" s="212" t="s">
        <v>620</v>
      </c>
      <c r="F400" s="213" t="s">
        <v>621</v>
      </c>
      <c r="G400" s="214" t="s">
        <v>198</v>
      </c>
      <c r="H400" s="215" t="n">
        <v>985</v>
      </c>
      <c r="I400" s="216"/>
      <c r="J400" s="217" t="n">
        <f aca="false">ROUND(I400*H400,2)</f>
        <v>0</v>
      </c>
      <c r="K400" s="213" t="s">
        <v>147</v>
      </c>
      <c r="L400" s="30"/>
      <c r="M400" s="218"/>
      <c r="N400" s="219" t="s">
        <v>45</v>
      </c>
      <c r="O400" s="62"/>
      <c r="P400" s="220" t="n">
        <f aca="false">O400*H400</f>
        <v>0</v>
      </c>
      <c r="Q400" s="220" t="n">
        <v>0</v>
      </c>
      <c r="R400" s="220" t="n">
        <f aca="false">Q400*H400</f>
        <v>0</v>
      </c>
      <c r="S400" s="220" t="n">
        <v>0</v>
      </c>
      <c r="T400" s="221" t="n">
        <f aca="false">S400*H400</f>
        <v>0</v>
      </c>
      <c r="AR400" s="3" t="s">
        <v>141</v>
      </c>
      <c r="AT400" s="3" t="s">
        <v>137</v>
      </c>
      <c r="AU400" s="3" t="s">
        <v>83</v>
      </c>
      <c r="AY400" s="3" t="s">
        <v>134</v>
      </c>
      <c r="BE400" s="222" t="n">
        <f aca="false">IF(N400="základní",J400,0)</f>
        <v>0</v>
      </c>
      <c r="BF400" s="222" t="n">
        <f aca="false">IF(N400="snížená",J400,0)</f>
        <v>0</v>
      </c>
      <c r="BG400" s="222" t="n">
        <f aca="false">IF(N400="zákl. přenesená",J400,0)</f>
        <v>0</v>
      </c>
      <c r="BH400" s="222" t="n">
        <f aca="false">IF(N400="sníž. přenesená",J400,0)</f>
        <v>0</v>
      </c>
      <c r="BI400" s="222" t="n">
        <f aca="false">IF(N400="nulová",J400,0)</f>
        <v>0</v>
      </c>
      <c r="BJ400" s="3" t="s">
        <v>18</v>
      </c>
      <c r="BK400" s="222" t="n">
        <f aca="false">ROUND(I400*H400,2)</f>
        <v>0</v>
      </c>
      <c r="BL400" s="3" t="s">
        <v>141</v>
      </c>
      <c r="BM400" s="3" t="s">
        <v>622</v>
      </c>
    </row>
    <row r="401" s="24" customFormat="true" ht="12.8" hidden="false" customHeight="false" outlineLevel="0" collapsed="false">
      <c r="B401" s="25"/>
      <c r="C401" s="26"/>
      <c r="D401" s="223" t="s">
        <v>143</v>
      </c>
      <c r="E401" s="26"/>
      <c r="F401" s="224" t="s">
        <v>623</v>
      </c>
      <c r="G401" s="26"/>
      <c r="H401" s="26"/>
      <c r="I401" s="128"/>
      <c r="J401" s="26"/>
      <c r="K401" s="26"/>
      <c r="L401" s="30"/>
      <c r="M401" s="225"/>
      <c r="N401" s="62"/>
      <c r="O401" s="62"/>
      <c r="P401" s="62"/>
      <c r="Q401" s="62"/>
      <c r="R401" s="62"/>
      <c r="S401" s="62"/>
      <c r="T401" s="63"/>
      <c r="AT401" s="3" t="s">
        <v>143</v>
      </c>
      <c r="AU401" s="3" t="s">
        <v>83</v>
      </c>
    </row>
    <row r="402" s="237" customFormat="true" ht="12.8" hidden="false" customHeight="false" outlineLevel="0" collapsed="false">
      <c r="B402" s="238"/>
      <c r="C402" s="239"/>
      <c r="D402" s="223" t="s">
        <v>150</v>
      </c>
      <c r="E402" s="240"/>
      <c r="F402" s="241" t="s">
        <v>624</v>
      </c>
      <c r="G402" s="239"/>
      <c r="H402" s="242" t="n">
        <v>985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AT402" s="248" t="s">
        <v>150</v>
      </c>
      <c r="AU402" s="248" t="s">
        <v>83</v>
      </c>
      <c r="AV402" s="237" t="s">
        <v>83</v>
      </c>
      <c r="AW402" s="237" t="s">
        <v>37</v>
      </c>
      <c r="AX402" s="237" t="s">
        <v>18</v>
      </c>
      <c r="AY402" s="248" t="s">
        <v>134</v>
      </c>
    </row>
    <row r="403" s="24" customFormat="true" ht="16.5" hidden="false" customHeight="true" outlineLevel="0" collapsed="false">
      <c r="B403" s="25"/>
      <c r="C403" s="211" t="s">
        <v>625</v>
      </c>
      <c r="D403" s="211" t="s">
        <v>137</v>
      </c>
      <c r="E403" s="212" t="s">
        <v>626</v>
      </c>
      <c r="F403" s="213" t="s">
        <v>627</v>
      </c>
      <c r="G403" s="214" t="s">
        <v>198</v>
      </c>
      <c r="H403" s="215" t="n">
        <v>434</v>
      </c>
      <c r="I403" s="216"/>
      <c r="J403" s="217" t="n">
        <f aca="false">ROUND(I403*H403,2)</f>
        <v>0</v>
      </c>
      <c r="K403" s="213" t="s">
        <v>147</v>
      </c>
      <c r="L403" s="30"/>
      <c r="M403" s="218"/>
      <c r="N403" s="219" t="s">
        <v>45</v>
      </c>
      <c r="O403" s="62"/>
      <c r="P403" s="220" t="n">
        <f aca="false">O403*H403</f>
        <v>0</v>
      </c>
      <c r="Q403" s="220" t="n">
        <v>0</v>
      </c>
      <c r="R403" s="220" t="n">
        <f aca="false">Q403*H403</f>
        <v>0</v>
      </c>
      <c r="S403" s="220" t="n">
        <v>0</v>
      </c>
      <c r="T403" s="221" t="n">
        <f aca="false">S403*H403</f>
        <v>0</v>
      </c>
      <c r="AR403" s="3" t="s">
        <v>141</v>
      </c>
      <c r="AT403" s="3" t="s">
        <v>137</v>
      </c>
      <c r="AU403" s="3" t="s">
        <v>83</v>
      </c>
      <c r="AY403" s="3" t="s">
        <v>134</v>
      </c>
      <c r="BE403" s="222" t="n">
        <f aca="false">IF(N403="základní",J403,0)</f>
        <v>0</v>
      </c>
      <c r="BF403" s="222" t="n">
        <f aca="false">IF(N403="snížená",J403,0)</f>
        <v>0</v>
      </c>
      <c r="BG403" s="222" t="n">
        <f aca="false">IF(N403="zákl. přenesená",J403,0)</f>
        <v>0</v>
      </c>
      <c r="BH403" s="222" t="n">
        <f aca="false">IF(N403="sníž. přenesená",J403,0)</f>
        <v>0</v>
      </c>
      <c r="BI403" s="222" t="n">
        <f aca="false">IF(N403="nulová",J403,0)</f>
        <v>0</v>
      </c>
      <c r="BJ403" s="3" t="s">
        <v>18</v>
      </c>
      <c r="BK403" s="222" t="n">
        <f aca="false">ROUND(I403*H403,2)</f>
        <v>0</v>
      </c>
      <c r="BL403" s="3" t="s">
        <v>141</v>
      </c>
      <c r="BM403" s="3" t="s">
        <v>628</v>
      </c>
    </row>
    <row r="404" s="24" customFormat="true" ht="12.8" hidden="false" customHeight="false" outlineLevel="0" collapsed="false">
      <c r="B404" s="25"/>
      <c r="C404" s="26"/>
      <c r="D404" s="223" t="s">
        <v>143</v>
      </c>
      <c r="E404" s="26"/>
      <c r="F404" s="224" t="s">
        <v>629</v>
      </c>
      <c r="G404" s="26"/>
      <c r="H404" s="26"/>
      <c r="I404" s="128"/>
      <c r="J404" s="26"/>
      <c r="K404" s="26"/>
      <c r="L404" s="30"/>
      <c r="M404" s="225"/>
      <c r="N404" s="62"/>
      <c r="O404" s="62"/>
      <c r="P404" s="62"/>
      <c r="Q404" s="62"/>
      <c r="R404" s="62"/>
      <c r="S404" s="62"/>
      <c r="T404" s="63"/>
      <c r="AT404" s="3" t="s">
        <v>143</v>
      </c>
      <c r="AU404" s="3" t="s">
        <v>83</v>
      </c>
    </row>
    <row r="405" s="237" customFormat="true" ht="12.8" hidden="false" customHeight="false" outlineLevel="0" collapsed="false">
      <c r="B405" s="238"/>
      <c r="C405" s="239"/>
      <c r="D405" s="223" t="s">
        <v>150</v>
      </c>
      <c r="E405" s="240"/>
      <c r="F405" s="241" t="s">
        <v>630</v>
      </c>
      <c r="G405" s="239"/>
      <c r="H405" s="242" t="n">
        <v>118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AT405" s="248" t="s">
        <v>150</v>
      </c>
      <c r="AU405" s="248" t="s">
        <v>83</v>
      </c>
      <c r="AV405" s="237" t="s">
        <v>83</v>
      </c>
      <c r="AW405" s="237" t="s">
        <v>37</v>
      </c>
      <c r="AX405" s="237" t="s">
        <v>74</v>
      </c>
      <c r="AY405" s="248" t="s">
        <v>134</v>
      </c>
    </row>
    <row r="406" s="237" customFormat="true" ht="12.8" hidden="false" customHeight="false" outlineLevel="0" collapsed="false">
      <c r="B406" s="238"/>
      <c r="C406" s="239"/>
      <c r="D406" s="223" t="s">
        <v>150</v>
      </c>
      <c r="E406" s="240"/>
      <c r="F406" s="241" t="s">
        <v>631</v>
      </c>
      <c r="G406" s="239"/>
      <c r="H406" s="242" t="n">
        <v>108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AT406" s="248" t="s">
        <v>150</v>
      </c>
      <c r="AU406" s="248" t="s">
        <v>83</v>
      </c>
      <c r="AV406" s="237" t="s">
        <v>83</v>
      </c>
      <c r="AW406" s="237" t="s">
        <v>37</v>
      </c>
      <c r="AX406" s="237" t="s">
        <v>74</v>
      </c>
      <c r="AY406" s="248" t="s">
        <v>134</v>
      </c>
    </row>
    <row r="407" s="237" customFormat="true" ht="12.8" hidden="false" customHeight="false" outlineLevel="0" collapsed="false">
      <c r="B407" s="238"/>
      <c r="C407" s="239"/>
      <c r="D407" s="223" t="s">
        <v>150</v>
      </c>
      <c r="E407" s="240"/>
      <c r="F407" s="241" t="s">
        <v>632</v>
      </c>
      <c r="G407" s="239"/>
      <c r="H407" s="242" t="n">
        <v>116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AT407" s="248" t="s">
        <v>150</v>
      </c>
      <c r="AU407" s="248" t="s">
        <v>83</v>
      </c>
      <c r="AV407" s="237" t="s">
        <v>83</v>
      </c>
      <c r="AW407" s="237" t="s">
        <v>37</v>
      </c>
      <c r="AX407" s="237" t="s">
        <v>74</v>
      </c>
      <c r="AY407" s="248" t="s">
        <v>134</v>
      </c>
    </row>
    <row r="408" s="237" customFormat="true" ht="12.8" hidden="false" customHeight="false" outlineLevel="0" collapsed="false">
      <c r="B408" s="238"/>
      <c r="C408" s="239"/>
      <c r="D408" s="223" t="s">
        <v>150</v>
      </c>
      <c r="E408" s="240"/>
      <c r="F408" s="241" t="s">
        <v>633</v>
      </c>
      <c r="G408" s="239"/>
      <c r="H408" s="242" t="n">
        <v>92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AT408" s="248" t="s">
        <v>150</v>
      </c>
      <c r="AU408" s="248" t="s">
        <v>83</v>
      </c>
      <c r="AV408" s="237" t="s">
        <v>83</v>
      </c>
      <c r="AW408" s="237" t="s">
        <v>37</v>
      </c>
      <c r="AX408" s="237" t="s">
        <v>74</v>
      </c>
      <c r="AY408" s="248" t="s">
        <v>134</v>
      </c>
    </row>
    <row r="409" s="249" customFormat="true" ht="12.8" hidden="false" customHeight="false" outlineLevel="0" collapsed="false">
      <c r="B409" s="250"/>
      <c r="C409" s="251"/>
      <c r="D409" s="223" t="s">
        <v>150</v>
      </c>
      <c r="E409" s="252"/>
      <c r="F409" s="253" t="s">
        <v>156</v>
      </c>
      <c r="G409" s="251"/>
      <c r="H409" s="254" t="n">
        <v>434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AT409" s="260" t="s">
        <v>150</v>
      </c>
      <c r="AU409" s="260" t="s">
        <v>83</v>
      </c>
      <c r="AV409" s="249" t="s">
        <v>141</v>
      </c>
      <c r="AW409" s="249" t="s">
        <v>37</v>
      </c>
      <c r="AX409" s="249" t="s">
        <v>18</v>
      </c>
      <c r="AY409" s="260" t="s">
        <v>134</v>
      </c>
    </row>
    <row r="410" s="24" customFormat="true" ht="16.5" hidden="false" customHeight="true" outlineLevel="0" collapsed="false">
      <c r="B410" s="25"/>
      <c r="C410" s="261" t="s">
        <v>634</v>
      </c>
      <c r="D410" s="261" t="s">
        <v>164</v>
      </c>
      <c r="E410" s="262" t="s">
        <v>635</v>
      </c>
      <c r="F410" s="263" t="s">
        <v>636</v>
      </c>
      <c r="G410" s="264" t="s">
        <v>167</v>
      </c>
      <c r="H410" s="265" t="n">
        <v>280.703</v>
      </c>
      <c r="I410" s="266"/>
      <c r="J410" s="267" t="n">
        <f aca="false">ROUND(I410*H410,2)</f>
        <v>0</v>
      </c>
      <c r="K410" s="263" t="s">
        <v>147</v>
      </c>
      <c r="L410" s="268"/>
      <c r="M410" s="269"/>
      <c r="N410" s="270" t="s">
        <v>45</v>
      </c>
      <c r="O410" s="62"/>
      <c r="P410" s="220" t="n">
        <f aca="false">O410*H410</f>
        <v>0</v>
      </c>
      <c r="Q410" s="220" t="n">
        <v>1</v>
      </c>
      <c r="R410" s="220" t="n">
        <f aca="false">Q410*H410</f>
        <v>280.703</v>
      </c>
      <c r="S410" s="220" t="n">
        <v>0</v>
      </c>
      <c r="T410" s="221" t="n">
        <f aca="false">S410*H410</f>
        <v>0</v>
      </c>
      <c r="AR410" s="3" t="s">
        <v>168</v>
      </c>
      <c r="AT410" s="3" t="s">
        <v>164</v>
      </c>
      <c r="AU410" s="3" t="s">
        <v>83</v>
      </c>
      <c r="AY410" s="3" t="s">
        <v>134</v>
      </c>
      <c r="BE410" s="222" t="n">
        <f aca="false">IF(N410="základní",J410,0)</f>
        <v>0</v>
      </c>
      <c r="BF410" s="222" t="n">
        <f aca="false">IF(N410="snížená",J410,0)</f>
        <v>0</v>
      </c>
      <c r="BG410" s="222" t="n">
        <f aca="false">IF(N410="zákl. přenesená",J410,0)</f>
        <v>0</v>
      </c>
      <c r="BH410" s="222" t="n">
        <f aca="false">IF(N410="sníž. přenesená",J410,0)</f>
        <v>0</v>
      </c>
      <c r="BI410" s="222" t="n">
        <f aca="false">IF(N410="nulová",J410,0)</f>
        <v>0</v>
      </c>
      <c r="BJ410" s="3" t="s">
        <v>18</v>
      </c>
      <c r="BK410" s="222" t="n">
        <f aca="false">ROUND(I410*H410,2)</f>
        <v>0</v>
      </c>
      <c r="BL410" s="3" t="s">
        <v>141</v>
      </c>
      <c r="BM410" s="3" t="s">
        <v>637</v>
      </c>
    </row>
    <row r="411" s="237" customFormat="true" ht="12.8" hidden="false" customHeight="false" outlineLevel="0" collapsed="false">
      <c r="B411" s="238"/>
      <c r="C411" s="239"/>
      <c r="D411" s="223" t="s">
        <v>150</v>
      </c>
      <c r="E411" s="240"/>
      <c r="F411" s="241" t="s">
        <v>638</v>
      </c>
      <c r="G411" s="239"/>
      <c r="H411" s="242" t="n">
        <v>94.77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AT411" s="248" t="s">
        <v>150</v>
      </c>
      <c r="AU411" s="248" t="s">
        <v>83</v>
      </c>
      <c r="AV411" s="237" t="s">
        <v>83</v>
      </c>
      <c r="AW411" s="237" t="s">
        <v>37</v>
      </c>
      <c r="AX411" s="237" t="s">
        <v>74</v>
      </c>
      <c r="AY411" s="248" t="s">
        <v>134</v>
      </c>
    </row>
    <row r="412" s="237" customFormat="true" ht="12.8" hidden="false" customHeight="false" outlineLevel="0" collapsed="false">
      <c r="B412" s="238"/>
      <c r="C412" s="239"/>
      <c r="D412" s="223" t="s">
        <v>150</v>
      </c>
      <c r="E412" s="240"/>
      <c r="F412" s="241" t="s">
        <v>639</v>
      </c>
      <c r="G412" s="239"/>
      <c r="H412" s="242" t="n">
        <v>101.79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AT412" s="248" t="s">
        <v>150</v>
      </c>
      <c r="AU412" s="248" t="s">
        <v>83</v>
      </c>
      <c r="AV412" s="237" t="s">
        <v>83</v>
      </c>
      <c r="AW412" s="237" t="s">
        <v>37</v>
      </c>
      <c r="AX412" s="237" t="s">
        <v>74</v>
      </c>
      <c r="AY412" s="248" t="s">
        <v>134</v>
      </c>
    </row>
    <row r="413" s="237" customFormat="true" ht="12.8" hidden="false" customHeight="false" outlineLevel="0" collapsed="false">
      <c r="B413" s="238"/>
      <c r="C413" s="239"/>
      <c r="D413" s="223" t="s">
        <v>150</v>
      </c>
      <c r="E413" s="240"/>
      <c r="F413" s="241" t="s">
        <v>640</v>
      </c>
      <c r="G413" s="239"/>
      <c r="H413" s="242" t="n">
        <v>80.73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AT413" s="248" t="s">
        <v>150</v>
      </c>
      <c r="AU413" s="248" t="s">
        <v>83</v>
      </c>
      <c r="AV413" s="237" t="s">
        <v>83</v>
      </c>
      <c r="AW413" s="237" t="s">
        <v>37</v>
      </c>
      <c r="AX413" s="237" t="s">
        <v>74</v>
      </c>
      <c r="AY413" s="248" t="s">
        <v>134</v>
      </c>
    </row>
    <row r="414" s="237" customFormat="true" ht="12.8" hidden="false" customHeight="false" outlineLevel="0" collapsed="false">
      <c r="B414" s="238"/>
      <c r="C414" s="239"/>
      <c r="D414" s="223" t="s">
        <v>150</v>
      </c>
      <c r="E414" s="240"/>
      <c r="F414" s="241" t="s">
        <v>641</v>
      </c>
      <c r="G414" s="239"/>
      <c r="H414" s="242" t="n">
        <v>3.413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AT414" s="248" t="s">
        <v>150</v>
      </c>
      <c r="AU414" s="248" t="s">
        <v>83</v>
      </c>
      <c r="AV414" s="237" t="s">
        <v>83</v>
      </c>
      <c r="AW414" s="237" t="s">
        <v>37</v>
      </c>
      <c r="AX414" s="237" t="s">
        <v>74</v>
      </c>
      <c r="AY414" s="248" t="s">
        <v>134</v>
      </c>
    </row>
    <row r="415" s="249" customFormat="true" ht="12.8" hidden="false" customHeight="false" outlineLevel="0" collapsed="false">
      <c r="B415" s="250"/>
      <c r="C415" s="251"/>
      <c r="D415" s="223" t="s">
        <v>150</v>
      </c>
      <c r="E415" s="252"/>
      <c r="F415" s="253" t="s">
        <v>156</v>
      </c>
      <c r="G415" s="251"/>
      <c r="H415" s="254" t="n">
        <v>280.703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AT415" s="260" t="s">
        <v>150</v>
      </c>
      <c r="AU415" s="260" t="s">
        <v>83</v>
      </c>
      <c r="AV415" s="249" t="s">
        <v>141</v>
      </c>
      <c r="AW415" s="249" t="s">
        <v>37</v>
      </c>
      <c r="AX415" s="249" t="s">
        <v>18</v>
      </c>
      <c r="AY415" s="260" t="s">
        <v>134</v>
      </c>
    </row>
    <row r="416" s="24" customFormat="true" ht="16.5" hidden="false" customHeight="true" outlineLevel="0" collapsed="false">
      <c r="B416" s="25"/>
      <c r="C416" s="261" t="s">
        <v>642</v>
      </c>
      <c r="D416" s="261" t="s">
        <v>164</v>
      </c>
      <c r="E416" s="262" t="s">
        <v>643</v>
      </c>
      <c r="F416" s="263" t="s">
        <v>644</v>
      </c>
      <c r="G416" s="264" t="s">
        <v>198</v>
      </c>
      <c r="H416" s="265" t="n">
        <v>347.6</v>
      </c>
      <c r="I416" s="266"/>
      <c r="J416" s="267" t="n">
        <f aca="false">ROUND(I416*H416,2)</f>
        <v>0</v>
      </c>
      <c r="K416" s="263" t="s">
        <v>147</v>
      </c>
      <c r="L416" s="268"/>
      <c r="M416" s="269"/>
      <c r="N416" s="270" t="s">
        <v>45</v>
      </c>
      <c r="O416" s="62"/>
      <c r="P416" s="220" t="n">
        <f aca="false">O416*H416</f>
        <v>0</v>
      </c>
      <c r="Q416" s="220" t="n">
        <v>0</v>
      </c>
      <c r="R416" s="220" t="n">
        <f aca="false">Q416*H416</f>
        <v>0</v>
      </c>
      <c r="S416" s="220" t="n">
        <v>0</v>
      </c>
      <c r="T416" s="221" t="n">
        <f aca="false">S416*H416</f>
        <v>0</v>
      </c>
      <c r="AR416" s="3" t="s">
        <v>168</v>
      </c>
      <c r="AT416" s="3" t="s">
        <v>164</v>
      </c>
      <c r="AU416" s="3" t="s">
        <v>83</v>
      </c>
      <c r="AY416" s="3" t="s">
        <v>134</v>
      </c>
      <c r="BE416" s="222" t="n">
        <f aca="false">IF(N416="základní",J416,0)</f>
        <v>0</v>
      </c>
      <c r="BF416" s="222" t="n">
        <f aca="false">IF(N416="snížená",J416,0)</f>
        <v>0</v>
      </c>
      <c r="BG416" s="222" t="n">
        <f aca="false">IF(N416="zákl. přenesená",J416,0)</f>
        <v>0</v>
      </c>
      <c r="BH416" s="222" t="n">
        <f aca="false">IF(N416="sníž. přenesená",J416,0)</f>
        <v>0</v>
      </c>
      <c r="BI416" s="222" t="n">
        <f aca="false">IF(N416="nulová",J416,0)</f>
        <v>0</v>
      </c>
      <c r="BJ416" s="3" t="s">
        <v>18</v>
      </c>
      <c r="BK416" s="222" t="n">
        <f aca="false">ROUND(I416*H416,2)</f>
        <v>0</v>
      </c>
      <c r="BL416" s="3" t="s">
        <v>141</v>
      </c>
      <c r="BM416" s="3" t="s">
        <v>645</v>
      </c>
    </row>
    <row r="417" s="237" customFormat="true" ht="12.8" hidden="false" customHeight="false" outlineLevel="0" collapsed="false">
      <c r="B417" s="238"/>
      <c r="C417" s="239"/>
      <c r="D417" s="223" t="s">
        <v>150</v>
      </c>
      <c r="E417" s="240"/>
      <c r="F417" s="241" t="s">
        <v>646</v>
      </c>
      <c r="G417" s="239"/>
      <c r="H417" s="242" t="n">
        <v>118.8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AT417" s="248" t="s">
        <v>150</v>
      </c>
      <c r="AU417" s="248" t="s">
        <v>83</v>
      </c>
      <c r="AV417" s="237" t="s">
        <v>83</v>
      </c>
      <c r="AW417" s="237" t="s">
        <v>37</v>
      </c>
      <c r="AX417" s="237" t="s">
        <v>74</v>
      </c>
      <c r="AY417" s="248" t="s">
        <v>134</v>
      </c>
    </row>
    <row r="418" s="237" customFormat="true" ht="12.8" hidden="false" customHeight="false" outlineLevel="0" collapsed="false">
      <c r="B418" s="238"/>
      <c r="C418" s="239"/>
      <c r="D418" s="223" t="s">
        <v>150</v>
      </c>
      <c r="E418" s="240"/>
      <c r="F418" s="241" t="s">
        <v>647</v>
      </c>
      <c r="G418" s="239"/>
      <c r="H418" s="242" t="n">
        <v>127.6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AT418" s="248" t="s">
        <v>150</v>
      </c>
      <c r="AU418" s="248" t="s">
        <v>83</v>
      </c>
      <c r="AV418" s="237" t="s">
        <v>83</v>
      </c>
      <c r="AW418" s="237" t="s">
        <v>37</v>
      </c>
      <c r="AX418" s="237" t="s">
        <v>74</v>
      </c>
      <c r="AY418" s="248" t="s">
        <v>134</v>
      </c>
    </row>
    <row r="419" s="237" customFormat="true" ht="12.8" hidden="false" customHeight="false" outlineLevel="0" collapsed="false">
      <c r="B419" s="238"/>
      <c r="C419" s="239"/>
      <c r="D419" s="223" t="s">
        <v>150</v>
      </c>
      <c r="E419" s="240"/>
      <c r="F419" s="241" t="s">
        <v>648</v>
      </c>
      <c r="G419" s="239"/>
      <c r="H419" s="242" t="n">
        <v>101.2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AT419" s="248" t="s">
        <v>150</v>
      </c>
      <c r="AU419" s="248" t="s">
        <v>83</v>
      </c>
      <c r="AV419" s="237" t="s">
        <v>83</v>
      </c>
      <c r="AW419" s="237" t="s">
        <v>37</v>
      </c>
      <c r="AX419" s="237" t="s">
        <v>74</v>
      </c>
      <c r="AY419" s="248" t="s">
        <v>134</v>
      </c>
    </row>
    <row r="420" s="249" customFormat="true" ht="12.8" hidden="false" customHeight="false" outlineLevel="0" collapsed="false">
      <c r="B420" s="250"/>
      <c r="C420" s="251"/>
      <c r="D420" s="223" t="s">
        <v>150</v>
      </c>
      <c r="E420" s="252"/>
      <c r="F420" s="253" t="s">
        <v>156</v>
      </c>
      <c r="G420" s="251"/>
      <c r="H420" s="254" t="n">
        <v>347.6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AT420" s="260" t="s">
        <v>150</v>
      </c>
      <c r="AU420" s="260" t="s">
        <v>83</v>
      </c>
      <c r="AV420" s="249" t="s">
        <v>141</v>
      </c>
      <c r="AW420" s="249" t="s">
        <v>37</v>
      </c>
      <c r="AX420" s="249" t="s">
        <v>18</v>
      </c>
      <c r="AY420" s="260" t="s">
        <v>134</v>
      </c>
    </row>
    <row r="421" s="24" customFormat="true" ht="16.5" hidden="false" customHeight="true" outlineLevel="0" collapsed="false">
      <c r="B421" s="25"/>
      <c r="C421" s="261" t="s">
        <v>649</v>
      </c>
      <c r="D421" s="261" t="s">
        <v>164</v>
      </c>
      <c r="E421" s="262" t="s">
        <v>650</v>
      </c>
      <c r="F421" s="263" t="s">
        <v>651</v>
      </c>
      <c r="G421" s="264" t="s">
        <v>167</v>
      </c>
      <c r="H421" s="265" t="n">
        <v>115.05</v>
      </c>
      <c r="I421" s="266"/>
      <c r="J421" s="267" t="n">
        <f aca="false">ROUND(I421*H421,2)</f>
        <v>0</v>
      </c>
      <c r="K421" s="263" t="s">
        <v>147</v>
      </c>
      <c r="L421" s="268"/>
      <c r="M421" s="269"/>
      <c r="N421" s="270" t="s">
        <v>45</v>
      </c>
      <c r="O421" s="62"/>
      <c r="P421" s="220" t="n">
        <f aca="false">O421*H421</f>
        <v>0</v>
      </c>
      <c r="Q421" s="220" t="n">
        <v>1</v>
      </c>
      <c r="R421" s="220" t="n">
        <f aca="false">Q421*H421</f>
        <v>115.05</v>
      </c>
      <c r="S421" s="220" t="n">
        <v>0</v>
      </c>
      <c r="T421" s="221" t="n">
        <f aca="false">S421*H421</f>
        <v>0</v>
      </c>
      <c r="AR421" s="3" t="s">
        <v>168</v>
      </c>
      <c r="AT421" s="3" t="s">
        <v>164</v>
      </c>
      <c r="AU421" s="3" t="s">
        <v>83</v>
      </c>
      <c r="AY421" s="3" t="s">
        <v>134</v>
      </c>
      <c r="BE421" s="222" t="n">
        <f aca="false">IF(N421="základní",J421,0)</f>
        <v>0</v>
      </c>
      <c r="BF421" s="222" t="n">
        <f aca="false">IF(N421="snížená",J421,0)</f>
        <v>0</v>
      </c>
      <c r="BG421" s="222" t="n">
        <f aca="false">IF(N421="zákl. přenesená",J421,0)</f>
        <v>0</v>
      </c>
      <c r="BH421" s="222" t="n">
        <f aca="false">IF(N421="sníž. přenesená",J421,0)</f>
        <v>0</v>
      </c>
      <c r="BI421" s="222" t="n">
        <f aca="false">IF(N421="nulová",J421,0)</f>
        <v>0</v>
      </c>
      <c r="BJ421" s="3" t="s">
        <v>18</v>
      </c>
      <c r="BK421" s="222" t="n">
        <f aca="false">ROUND(I421*H421,2)</f>
        <v>0</v>
      </c>
      <c r="BL421" s="3" t="s">
        <v>141</v>
      </c>
      <c r="BM421" s="3" t="s">
        <v>652</v>
      </c>
    </row>
    <row r="422" s="237" customFormat="true" ht="12.8" hidden="false" customHeight="false" outlineLevel="0" collapsed="false">
      <c r="B422" s="238"/>
      <c r="C422" s="239"/>
      <c r="D422" s="223" t="s">
        <v>150</v>
      </c>
      <c r="E422" s="240"/>
      <c r="F422" s="241" t="s">
        <v>653</v>
      </c>
      <c r="G422" s="239"/>
      <c r="H422" s="242" t="n">
        <v>115.05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AT422" s="248" t="s">
        <v>150</v>
      </c>
      <c r="AU422" s="248" t="s">
        <v>83</v>
      </c>
      <c r="AV422" s="237" t="s">
        <v>83</v>
      </c>
      <c r="AW422" s="237" t="s">
        <v>37</v>
      </c>
      <c r="AX422" s="237" t="s">
        <v>18</v>
      </c>
      <c r="AY422" s="248" t="s">
        <v>134</v>
      </c>
    </row>
    <row r="423" s="24" customFormat="true" ht="16.5" hidden="false" customHeight="true" outlineLevel="0" collapsed="false">
      <c r="B423" s="25"/>
      <c r="C423" s="261" t="s">
        <v>654</v>
      </c>
      <c r="D423" s="261" t="s">
        <v>164</v>
      </c>
      <c r="E423" s="262" t="s">
        <v>655</v>
      </c>
      <c r="F423" s="263" t="s">
        <v>656</v>
      </c>
      <c r="G423" s="264" t="s">
        <v>198</v>
      </c>
      <c r="H423" s="265" t="n">
        <v>477.4</v>
      </c>
      <c r="I423" s="266"/>
      <c r="J423" s="267" t="n">
        <f aca="false">ROUND(I423*H423,2)</f>
        <v>0</v>
      </c>
      <c r="K423" s="263" t="s">
        <v>147</v>
      </c>
      <c r="L423" s="268"/>
      <c r="M423" s="269"/>
      <c r="N423" s="270" t="s">
        <v>45</v>
      </c>
      <c r="O423" s="62"/>
      <c r="P423" s="220" t="n">
        <f aca="false">O423*H423</f>
        <v>0</v>
      </c>
      <c r="Q423" s="220" t="n">
        <v>0.00031</v>
      </c>
      <c r="R423" s="220" t="n">
        <f aca="false">Q423*H423</f>
        <v>0.147994</v>
      </c>
      <c r="S423" s="220" t="n">
        <v>0</v>
      </c>
      <c r="T423" s="221" t="n">
        <f aca="false">S423*H423</f>
        <v>0</v>
      </c>
      <c r="AR423" s="3" t="s">
        <v>168</v>
      </c>
      <c r="AT423" s="3" t="s">
        <v>164</v>
      </c>
      <c r="AU423" s="3" t="s">
        <v>83</v>
      </c>
      <c r="AY423" s="3" t="s">
        <v>134</v>
      </c>
      <c r="BE423" s="222" t="n">
        <f aca="false">IF(N423="základní",J423,0)</f>
        <v>0</v>
      </c>
      <c r="BF423" s="222" t="n">
        <f aca="false">IF(N423="snížená",J423,0)</f>
        <v>0</v>
      </c>
      <c r="BG423" s="222" t="n">
        <f aca="false">IF(N423="zákl. přenesená",J423,0)</f>
        <v>0</v>
      </c>
      <c r="BH423" s="222" t="n">
        <f aca="false">IF(N423="sníž. přenesená",J423,0)</f>
        <v>0</v>
      </c>
      <c r="BI423" s="222" t="n">
        <f aca="false">IF(N423="nulová",J423,0)</f>
        <v>0</v>
      </c>
      <c r="BJ423" s="3" t="s">
        <v>18</v>
      </c>
      <c r="BK423" s="222" t="n">
        <f aca="false">ROUND(I423*H423,2)</f>
        <v>0</v>
      </c>
      <c r="BL423" s="3" t="s">
        <v>141</v>
      </c>
      <c r="BM423" s="3" t="s">
        <v>657</v>
      </c>
    </row>
    <row r="424" s="237" customFormat="true" ht="12.8" hidden="false" customHeight="false" outlineLevel="0" collapsed="false">
      <c r="B424" s="238"/>
      <c r="C424" s="239"/>
      <c r="D424" s="223" t="s">
        <v>150</v>
      </c>
      <c r="E424" s="240"/>
      <c r="F424" s="241" t="s">
        <v>658</v>
      </c>
      <c r="G424" s="239"/>
      <c r="H424" s="242" t="n">
        <v>129.8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AT424" s="248" t="s">
        <v>150</v>
      </c>
      <c r="AU424" s="248" t="s">
        <v>83</v>
      </c>
      <c r="AV424" s="237" t="s">
        <v>83</v>
      </c>
      <c r="AW424" s="237" t="s">
        <v>37</v>
      </c>
      <c r="AX424" s="237" t="s">
        <v>74</v>
      </c>
      <c r="AY424" s="248" t="s">
        <v>134</v>
      </c>
    </row>
    <row r="425" s="237" customFormat="true" ht="12.8" hidden="false" customHeight="false" outlineLevel="0" collapsed="false">
      <c r="B425" s="238"/>
      <c r="C425" s="239"/>
      <c r="D425" s="223" t="s">
        <v>150</v>
      </c>
      <c r="E425" s="240"/>
      <c r="F425" s="241" t="s">
        <v>646</v>
      </c>
      <c r="G425" s="239"/>
      <c r="H425" s="242" t="n">
        <v>118.8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AT425" s="248" t="s">
        <v>150</v>
      </c>
      <c r="AU425" s="248" t="s">
        <v>83</v>
      </c>
      <c r="AV425" s="237" t="s">
        <v>83</v>
      </c>
      <c r="AW425" s="237" t="s">
        <v>37</v>
      </c>
      <c r="AX425" s="237" t="s">
        <v>74</v>
      </c>
      <c r="AY425" s="248" t="s">
        <v>134</v>
      </c>
    </row>
    <row r="426" s="237" customFormat="true" ht="12.8" hidden="false" customHeight="false" outlineLevel="0" collapsed="false">
      <c r="B426" s="238"/>
      <c r="C426" s="239"/>
      <c r="D426" s="223" t="s">
        <v>150</v>
      </c>
      <c r="E426" s="240"/>
      <c r="F426" s="241" t="s">
        <v>647</v>
      </c>
      <c r="G426" s="239"/>
      <c r="H426" s="242" t="n">
        <v>127.6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AT426" s="248" t="s">
        <v>150</v>
      </c>
      <c r="AU426" s="248" t="s">
        <v>83</v>
      </c>
      <c r="AV426" s="237" t="s">
        <v>83</v>
      </c>
      <c r="AW426" s="237" t="s">
        <v>37</v>
      </c>
      <c r="AX426" s="237" t="s">
        <v>74</v>
      </c>
      <c r="AY426" s="248" t="s">
        <v>134</v>
      </c>
    </row>
    <row r="427" s="237" customFormat="true" ht="12.8" hidden="false" customHeight="false" outlineLevel="0" collapsed="false">
      <c r="B427" s="238"/>
      <c r="C427" s="239"/>
      <c r="D427" s="223" t="s">
        <v>150</v>
      </c>
      <c r="E427" s="240"/>
      <c r="F427" s="241" t="s">
        <v>648</v>
      </c>
      <c r="G427" s="239"/>
      <c r="H427" s="242" t="n">
        <v>101.2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AT427" s="248" t="s">
        <v>150</v>
      </c>
      <c r="AU427" s="248" t="s">
        <v>83</v>
      </c>
      <c r="AV427" s="237" t="s">
        <v>83</v>
      </c>
      <c r="AW427" s="237" t="s">
        <v>37</v>
      </c>
      <c r="AX427" s="237" t="s">
        <v>74</v>
      </c>
      <c r="AY427" s="248" t="s">
        <v>134</v>
      </c>
    </row>
    <row r="428" s="249" customFormat="true" ht="12.8" hidden="false" customHeight="false" outlineLevel="0" collapsed="false">
      <c r="B428" s="250"/>
      <c r="C428" s="251"/>
      <c r="D428" s="223" t="s">
        <v>150</v>
      </c>
      <c r="E428" s="252"/>
      <c r="F428" s="253" t="s">
        <v>156</v>
      </c>
      <c r="G428" s="251"/>
      <c r="H428" s="254" t="n">
        <v>477.4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AT428" s="260" t="s">
        <v>150</v>
      </c>
      <c r="AU428" s="260" t="s">
        <v>83</v>
      </c>
      <c r="AV428" s="249" t="s">
        <v>141</v>
      </c>
      <c r="AW428" s="249" t="s">
        <v>37</v>
      </c>
      <c r="AX428" s="249" t="s">
        <v>18</v>
      </c>
      <c r="AY428" s="260" t="s">
        <v>134</v>
      </c>
    </row>
    <row r="429" s="24" customFormat="true" ht="16.5" hidden="false" customHeight="true" outlineLevel="0" collapsed="false">
      <c r="B429" s="25"/>
      <c r="C429" s="211" t="s">
        <v>659</v>
      </c>
      <c r="D429" s="211" t="s">
        <v>137</v>
      </c>
      <c r="E429" s="212" t="s">
        <v>660</v>
      </c>
      <c r="F429" s="213" t="s">
        <v>661</v>
      </c>
      <c r="G429" s="214" t="s">
        <v>160</v>
      </c>
      <c r="H429" s="215" t="n">
        <v>20</v>
      </c>
      <c r="I429" s="216"/>
      <c r="J429" s="217" t="n">
        <f aca="false">ROUND(I429*H429,2)</f>
        <v>0</v>
      </c>
      <c r="K429" s="213" t="s">
        <v>147</v>
      </c>
      <c r="L429" s="30"/>
      <c r="M429" s="218"/>
      <c r="N429" s="219" t="s">
        <v>45</v>
      </c>
      <c r="O429" s="62"/>
      <c r="P429" s="220" t="n">
        <f aca="false">O429*H429</f>
        <v>0</v>
      </c>
      <c r="Q429" s="220" t="n">
        <v>0</v>
      </c>
      <c r="R429" s="220" t="n">
        <f aca="false">Q429*H429</f>
        <v>0</v>
      </c>
      <c r="S429" s="220" t="n">
        <v>0</v>
      </c>
      <c r="T429" s="221" t="n">
        <f aca="false">S429*H429</f>
        <v>0</v>
      </c>
      <c r="AR429" s="3" t="s">
        <v>141</v>
      </c>
      <c r="AT429" s="3" t="s">
        <v>137</v>
      </c>
      <c r="AU429" s="3" t="s">
        <v>83</v>
      </c>
      <c r="AY429" s="3" t="s">
        <v>134</v>
      </c>
      <c r="BE429" s="222" t="n">
        <f aca="false">IF(N429="základní",J429,0)</f>
        <v>0</v>
      </c>
      <c r="BF429" s="222" t="n">
        <f aca="false">IF(N429="snížená",J429,0)</f>
        <v>0</v>
      </c>
      <c r="BG429" s="222" t="n">
        <f aca="false">IF(N429="zákl. přenesená",J429,0)</f>
        <v>0</v>
      </c>
      <c r="BH429" s="222" t="n">
        <f aca="false">IF(N429="sníž. přenesená",J429,0)</f>
        <v>0</v>
      </c>
      <c r="BI429" s="222" t="n">
        <f aca="false">IF(N429="nulová",J429,0)</f>
        <v>0</v>
      </c>
      <c r="BJ429" s="3" t="s">
        <v>18</v>
      </c>
      <c r="BK429" s="222" t="n">
        <f aca="false">ROUND(I429*H429,2)</f>
        <v>0</v>
      </c>
      <c r="BL429" s="3" t="s">
        <v>141</v>
      </c>
      <c r="BM429" s="3" t="s">
        <v>662</v>
      </c>
    </row>
    <row r="430" s="237" customFormat="true" ht="12.8" hidden="false" customHeight="false" outlineLevel="0" collapsed="false">
      <c r="B430" s="238"/>
      <c r="C430" s="239"/>
      <c r="D430" s="223" t="s">
        <v>150</v>
      </c>
      <c r="E430" s="240"/>
      <c r="F430" s="241" t="s">
        <v>663</v>
      </c>
      <c r="G430" s="239"/>
      <c r="H430" s="242" t="n">
        <v>20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AT430" s="248" t="s">
        <v>150</v>
      </c>
      <c r="AU430" s="248" t="s">
        <v>83</v>
      </c>
      <c r="AV430" s="237" t="s">
        <v>83</v>
      </c>
      <c r="AW430" s="237" t="s">
        <v>37</v>
      </c>
      <c r="AX430" s="237" t="s">
        <v>74</v>
      </c>
      <c r="AY430" s="248" t="s">
        <v>134</v>
      </c>
    </row>
    <row r="431" s="249" customFormat="true" ht="12.8" hidden="false" customHeight="false" outlineLevel="0" collapsed="false">
      <c r="B431" s="250"/>
      <c r="C431" s="251"/>
      <c r="D431" s="223" t="s">
        <v>150</v>
      </c>
      <c r="E431" s="252"/>
      <c r="F431" s="253" t="s">
        <v>156</v>
      </c>
      <c r="G431" s="251"/>
      <c r="H431" s="254" t="n">
        <v>20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AT431" s="260" t="s">
        <v>150</v>
      </c>
      <c r="AU431" s="260" t="s">
        <v>83</v>
      </c>
      <c r="AV431" s="249" t="s">
        <v>141</v>
      </c>
      <c r="AW431" s="249" t="s">
        <v>37</v>
      </c>
      <c r="AX431" s="249" t="s">
        <v>18</v>
      </c>
      <c r="AY431" s="260" t="s">
        <v>134</v>
      </c>
    </row>
    <row r="432" s="24" customFormat="true" ht="16.5" hidden="false" customHeight="true" outlineLevel="0" collapsed="false">
      <c r="B432" s="25"/>
      <c r="C432" s="211" t="s">
        <v>664</v>
      </c>
      <c r="D432" s="211" t="s">
        <v>137</v>
      </c>
      <c r="E432" s="212" t="s">
        <v>665</v>
      </c>
      <c r="F432" s="213" t="s">
        <v>666</v>
      </c>
      <c r="G432" s="214" t="s">
        <v>310</v>
      </c>
      <c r="H432" s="215" t="n">
        <v>105</v>
      </c>
      <c r="I432" s="216"/>
      <c r="J432" s="217" t="n">
        <f aca="false">ROUND(I432*H432,2)</f>
        <v>0</v>
      </c>
      <c r="K432" s="213" t="s">
        <v>147</v>
      </c>
      <c r="L432" s="30"/>
      <c r="M432" s="218"/>
      <c r="N432" s="219" t="s">
        <v>45</v>
      </c>
      <c r="O432" s="62"/>
      <c r="P432" s="220" t="n">
        <f aca="false">O432*H432</f>
        <v>0</v>
      </c>
      <c r="Q432" s="220" t="n">
        <v>0</v>
      </c>
      <c r="R432" s="220" t="n">
        <f aca="false">Q432*H432</f>
        <v>0</v>
      </c>
      <c r="S432" s="220" t="n">
        <v>0</v>
      </c>
      <c r="T432" s="221" t="n">
        <f aca="false">S432*H432</f>
        <v>0</v>
      </c>
      <c r="AR432" s="3" t="s">
        <v>141</v>
      </c>
      <c r="AT432" s="3" t="s">
        <v>137</v>
      </c>
      <c r="AU432" s="3" t="s">
        <v>83</v>
      </c>
      <c r="AY432" s="3" t="s">
        <v>134</v>
      </c>
      <c r="BE432" s="222" t="n">
        <f aca="false">IF(N432="základní",J432,0)</f>
        <v>0</v>
      </c>
      <c r="BF432" s="222" t="n">
        <f aca="false">IF(N432="snížená",J432,0)</f>
        <v>0</v>
      </c>
      <c r="BG432" s="222" t="n">
        <f aca="false">IF(N432="zákl. přenesená",J432,0)</f>
        <v>0</v>
      </c>
      <c r="BH432" s="222" t="n">
        <f aca="false">IF(N432="sníž. přenesená",J432,0)</f>
        <v>0</v>
      </c>
      <c r="BI432" s="222" t="n">
        <f aca="false">IF(N432="nulová",J432,0)</f>
        <v>0</v>
      </c>
      <c r="BJ432" s="3" t="s">
        <v>18</v>
      </c>
      <c r="BK432" s="222" t="n">
        <f aca="false">ROUND(I432*H432,2)</f>
        <v>0</v>
      </c>
      <c r="BL432" s="3" t="s">
        <v>141</v>
      </c>
      <c r="BM432" s="3" t="s">
        <v>667</v>
      </c>
    </row>
    <row r="433" s="24" customFormat="true" ht="16.5" hidden="false" customHeight="true" outlineLevel="0" collapsed="false">
      <c r="B433" s="25"/>
      <c r="C433" s="211" t="s">
        <v>668</v>
      </c>
      <c r="D433" s="211" t="s">
        <v>137</v>
      </c>
      <c r="E433" s="212" t="s">
        <v>669</v>
      </c>
      <c r="F433" s="213" t="s">
        <v>670</v>
      </c>
      <c r="G433" s="214" t="s">
        <v>160</v>
      </c>
      <c r="H433" s="215" t="n">
        <v>171.676</v>
      </c>
      <c r="I433" s="216"/>
      <c r="J433" s="217" t="n">
        <f aca="false">ROUND(I433*H433,2)</f>
        <v>0</v>
      </c>
      <c r="K433" s="213" t="s">
        <v>147</v>
      </c>
      <c r="L433" s="30"/>
      <c r="M433" s="218"/>
      <c r="N433" s="219" t="s">
        <v>45</v>
      </c>
      <c r="O433" s="62"/>
      <c r="P433" s="220" t="n">
        <f aca="false">O433*H433</f>
        <v>0</v>
      </c>
      <c r="Q433" s="220" t="n">
        <v>0</v>
      </c>
      <c r="R433" s="220" t="n">
        <f aca="false">Q433*H433</f>
        <v>0</v>
      </c>
      <c r="S433" s="220" t="n">
        <v>0</v>
      </c>
      <c r="T433" s="221" t="n">
        <f aca="false">S433*H433</f>
        <v>0</v>
      </c>
      <c r="AR433" s="3" t="s">
        <v>141</v>
      </c>
      <c r="AT433" s="3" t="s">
        <v>137</v>
      </c>
      <c r="AU433" s="3" t="s">
        <v>83</v>
      </c>
      <c r="AY433" s="3" t="s">
        <v>134</v>
      </c>
      <c r="BE433" s="222" t="n">
        <f aca="false">IF(N433="základní",J433,0)</f>
        <v>0</v>
      </c>
      <c r="BF433" s="222" t="n">
        <f aca="false">IF(N433="snížená",J433,0)</f>
        <v>0</v>
      </c>
      <c r="BG433" s="222" t="n">
        <f aca="false">IF(N433="zákl. přenesená",J433,0)</f>
        <v>0</v>
      </c>
      <c r="BH433" s="222" t="n">
        <f aca="false">IF(N433="sníž. přenesená",J433,0)</f>
        <v>0</v>
      </c>
      <c r="BI433" s="222" t="n">
        <f aca="false">IF(N433="nulová",J433,0)</f>
        <v>0</v>
      </c>
      <c r="BJ433" s="3" t="s">
        <v>18</v>
      </c>
      <c r="BK433" s="222" t="n">
        <f aca="false">ROUND(I433*H433,2)</f>
        <v>0</v>
      </c>
      <c r="BL433" s="3" t="s">
        <v>141</v>
      </c>
      <c r="BM433" s="3" t="s">
        <v>671</v>
      </c>
    </row>
    <row r="434" s="226" customFormat="true" ht="12.8" hidden="false" customHeight="false" outlineLevel="0" collapsed="false">
      <c r="B434" s="227"/>
      <c r="C434" s="228"/>
      <c r="D434" s="223" t="s">
        <v>150</v>
      </c>
      <c r="E434" s="229"/>
      <c r="F434" s="230" t="s">
        <v>672</v>
      </c>
      <c r="G434" s="228"/>
      <c r="H434" s="229"/>
      <c r="I434" s="231"/>
      <c r="J434" s="228"/>
      <c r="K434" s="228"/>
      <c r="L434" s="232"/>
      <c r="M434" s="233"/>
      <c r="N434" s="234"/>
      <c r="O434" s="234"/>
      <c r="P434" s="234"/>
      <c r="Q434" s="234"/>
      <c r="R434" s="234"/>
      <c r="S434" s="234"/>
      <c r="T434" s="235"/>
      <c r="AT434" s="236" t="s">
        <v>150</v>
      </c>
      <c r="AU434" s="236" t="s">
        <v>83</v>
      </c>
      <c r="AV434" s="226" t="s">
        <v>18</v>
      </c>
      <c r="AW434" s="226" t="s">
        <v>37</v>
      </c>
      <c r="AX434" s="226" t="s">
        <v>74</v>
      </c>
      <c r="AY434" s="236" t="s">
        <v>134</v>
      </c>
    </row>
    <row r="435" s="237" customFormat="true" ht="12.8" hidden="false" customHeight="false" outlineLevel="0" collapsed="false">
      <c r="B435" s="238"/>
      <c r="C435" s="239"/>
      <c r="D435" s="223" t="s">
        <v>150</v>
      </c>
      <c r="E435" s="240"/>
      <c r="F435" s="241" t="s">
        <v>673</v>
      </c>
      <c r="G435" s="239"/>
      <c r="H435" s="242" t="n">
        <v>16.783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AT435" s="248" t="s">
        <v>150</v>
      </c>
      <c r="AU435" s="248" t="s">
        <v>83</v>
      </c>
      <c r="AV435" s="237" t="s">
        <v>83</v>
      </c>
      <c r="AW435" s="237" t="s">
        <v>37</v>
      </c>
      <c r="AX435" s="237" t="s">
        <v>74</v>
      </c>
      <c r="AY435" s="248" t="s">
        <v>134</v>
      </c>
    </row>
    <row r="436" s="237" customFormat="true" ht="12.8" hidden="false" customHeight="false" outlineLevel="0" collapsed="false">
      <c r="B436" s="238"/>
      <c r="C436" s="239"/>
      <c r="D436" s="223" t="s">
        <v>150</v>
      </c>
      <c r="E436" s="240"/>
      <c r="F436" s="241" t="s">
        <v>674</v>
      </c>
      <c r="G436" s="239"/>
      <c r="H436" s="242" t="n">
        <v>7.567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AT436" s="248" t="s">
        <v>150</v>
      </c>
      <c r="AU436" s="248" t="s">
        <v>83</v>
      </c>
      <c r="AV436" s="237" t="s">
        <v>83</v>
      </c>
      <c r="AW436" s="237" t="s">
        <v>37</v>
      </c>
      <c r="AX436" s="237" t="s">
        <v>74</v>
      </c>
      <c r="AY436" s="248" t="s">
        <v>134</v>
      </c>
    </row>
    <row r="437" s="237" customFormat="true" ht="12.8" hidden="false" customHeight="false" outlineLevel="0" collapsed="false">
      <c r="B437" s="238"/>
      <c r="C437" s="239"/>
      <c r="D437" s="223" t="s">
        <v>150</v>
      </c>
      <c r="E437" s="240"/>
      <c r="F437" s="241" t="s">
        <v>675</v>
      </c>
      <c r="G437" s="239"/>
      <c r="H437" s="242" t="n">
        <v>5.714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AT437" s="248" t="s">
        <v>150</v>
      </c>
      <c r="AU437" s="248" t="s">
        <v>83</v>
      </c>
      <c r="AV437" s="237" t="s">
        <v>83</v>
      </c>
      <c r="AW437" s="237" t="s">
        <v>37</v>
      </c>
      <c r="AX437" s="237" t="s">
        <v>74</v>
      </c>
      <c r="AY437" s="248" t="s">
        <v>134</v>
      </c>
    </row>
    <row r="438" s="271" customFormat="true" ht="12.8" hidden="false" customHeight="false" outlineLevel="0" collapsed="false">
      <c r="B438" s="272"/>
      <c r="C438" s="273"/>
      <c r="D438" s="223" t="s">
        <v>150</v>
      </c>
      <c r="E438" s="274"/>
      <c r="F438" s="275" t="s">
        <v>182</v>
      </c>
      <c r="G438" s="273"/>
      <c r="H438" s="276" t="n">
        <v>30.064</v>
      </c>
      <c r="I438" s="277"/>
      <c r="J438" s="273"/>
      <c r="K438" s="273"/>
      <c r="L438" s="278"/>
      <c r="M438" s="279"/>
      <c r="N438" s="280"/>
      <c r="O438" s="280"/>
      <c r="P438" s="280"/>
      <c r="Q438" s="280"/>
      <c r="R438" s="280"/>
      <c r="S438" s="280"/>
      <c r="T438" s="281"/>
      <c r="AT438" s="282" t="s">
        <v>150</v>
      </c>
      <c r="AU438" s="282" t="s">
        <v>83</v>
      </c>
      <c r="AV438" s="271" t="s">
        <v>157</v>
      </c>
      <c r="AW438" s="271" t="s">
        <v>37</v>
      </c>
      <c r="AX438" s="271" t="s">
        <v>74</v>
      </c>
      <c r="AY438" s="282" t="s">
        <v>134</v>
      </c>
    </row>
    <row r="439" s="226" customFormat="true" ht="12.8" hidden="false" customHeight="false" outlineLevel="0" collapsed="false">
      <c r="B439" s="227"/>
      <c r="C439" s="228"/>
      <c r="D439" s="223" t="s">
        <v>150</v>
      </c>
      <c r="E439" s="229"/>
      <c r="F439" s="230" t="s">
        <v>676</v>
      </c>
      <c r="G439" s="228"/>
      <c r="H439" s="229"/>
      <c r="I439" s="231"/>
      <c r="J439" s="228"/>
      <c r="K439" s="228"/>
      <c r="L439" s="232"/>
      <c r="M439" s="233"/>
      <c r="N439" s="234"/>
      <c r="O439" s="234"/>
      <c r="P439" s="234"/>
      <c r="Q439" s="234"/>
      <c r="R439" s="234"/>
      <c r="S439" s="234"/>
      <c r="T439" s="235"/>
      <c r="AT439" s="236" t="s">
        <v>150</v>
      </c>
      <c r="AU439" s="236" t="s">
        <v>83</v>
      </c>
      <c r="AV439" s="226" t="s">
        <v>18</v>
      </c>
      <c r="AW439" s="226" t="s">
        <v>37</v>
      </c>
      <c r="AX439" s="226" t="s">
        <v>74</v>
      </c>
      <c r="AY439" s="236" t="s">
        <v>134</v>
      </c>
    </row>
    <row r="440" s="237" customFormat="true" ht="12.8" hidden="false" customHeight="false" outlineLevel="0" collapsed="false">
      <c r="B440" s="238"/>
      <c r="C440" s="239"/>
      <c r="D440" s="223" t="s">
        <v>150</v>
      </c>
      <c r="E440" s="240"/>
      <c r="F440" s="241" t="s">
        <v>677</v>
      </c>
      <c r="G440" s="239"/>
      <c r="H440" s="242" t="n">
        <v>3.63</v>
      </c>
      <c r="I440" s="243"/>
      <c r="J440" s="239"/>
      <c r="K440" s="239"/>
      <c r="L440" s="244"/>
      <c r="M440" s="245"/>
      <c r="N440" s="246"/>
      <c r="O440" s="246"/>
      <c r="P440" s="246"/>
      <c r="Q440" s="246"/>
      <c r="R440" s="246"/>
      <c r="S440" s="246"/>
      <c r="T440" s="247"/>
      <c r="AT440" s="248" t="s">
        <v>150</v>
      </c>
      <c r="AU440" s="248" t="s">
        <v>83</v>
      </c>
      <c r="AV440" s="237" t="s">
        <v>83</v>
      </c>
      <c r="AW440" s="237" t="s">
        <v>37</v>
      </c>
      <c r="AX440" s="237" t="s">
        <v>74</v>
      </c>
      <c r="AY440" s="248" t="s">
        <v>134</v>
      </c>
    </row>
    <row r="441" s="237" customFormat="true" ht="12.8" hidden="false" customHeight="false" outlineLevel="0" collapsed="false">
      <c r="B441" s="238"/>
      <c r="C441" s="239"/>
      <c r="D441" s="223" t="s">
        <v>150</v>
      </c>
      <c r="E441" s="240"/>
      <c r="F441" s="241" t="s">
        <v>678</v>
      </c>
      <c r="G441" s="239"/>
      <c r="H441" s="242" t="n">
        <v>0.882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AT441" s="248" t="s">
        <v>150</v>
      </c>
      <c r="AU441" s="248" t="s">
        <v>83</v>
      </c>
      <c r="AV441" s="237" t="s">
        <v>83</v>
      </c>
      <c r="AW441" s="237" t="s">
        <v>37</v>
      </c>
      <c r="AX441" s="237" t="s">
        <v>74</v>
      </c>
      <c r="AY441" s="248" t="s">
        <v>134</v>
      </c>
    </row>
    <row r="442" s="271" customFormat="true" ht="12.8" hidden="false" customHeight="false" outlineLevel="0" collapsed="false">
      <c r="B442" s="272"/>
      <c r="C442" s="273"/>
      <c r="D442" s="223" t="s">
        <v>150</v>
      </c>
      <c r="E442" s="274"/>
      <c r="F442" s="275" t="s">
        <v>182</v>
      </c>
      <c r="G442" s="273"/>
      <c r="H442" s="276" t="n">
        <v>4.512</v>
      </c>
      <c r="I442" s="277"/>
      <c r="J442" s="273"/>
      <c r="K442" s="273"/>
      <c r="L442" s="278"/>
      <c r="M442" s="279"/>
      <c r="N442" s="280"/>
      <c r="O442" s="280"/>
      <c r="P442" s="280"/>
      <c r="Q442" s="280"/>
      <c r="R442" s="280"/>
      <c r="S442" s="280"/>
      <c r="T442" s="281"/>
      <c r="AT442" s="282" t="s">
        <v>150</v>
      </c>
      <c r="AU442" s="282" t="s">
        <v>83</v>
      </c>
      <c r="AV442" s="271" t="s">
        <v>157</v>
      </c>
      <c r="AW442" s="271" t="s">
        <v>37</v>
      </c>
      <c r="AX442" s="271" t="s">
        <v>74</v>
      </c>
      <c r="AY442" s="282" t="s">
        <v>134</v>
      </c>
    </row>
    <row r="443" s="226" customFormat="true" ht="12.8" hidden="false" customHeight="false" outlineLevel="0" collapsed="false">
      <c r="B443" s="227"/>
      <c r="C443" s="228"/>
      <c r="D443" s="223" t="s">
        <v>150</v>
      </c>
      <c r="E443" s="229"/>
      <c r="F443" s="230" t="s">
        <v>679</v>
      </c>
      <c r="G443" s="228"/>
      <c r="H443" s="229"/>
      <c r="I443" s="231"/>
      <c r="J443" s="228"/>
      <c r="K443" s="228"/>
      <c r="L443" s="232"/>
      <c r="M443" s="233"/>
      <c r="N443" s="234"/>
      <c r="O443" s="234"/>
      <c r="P443" s="234"/>
      <c r="Q443" s="234"/>
      <c r="R443" s="234"/>
      <c r="S443" s="234"/>
      <c r="T443" s="235"/>
      <c r="AT443" s="236" t="s">
        <v>150</v>
      </c>
      <c r="AU443" s="236" t="s">
        <v>83</v>
      </c>
      <c r="AV443" s="226" t="s">
        <v>18</v>
      </c>
      <c r="AW443" s="226" t="s">
        <v>37</v>
      </c>
      <c r="AX443" s="226" t="s">
        <v>74</v>
      </c>
      <c r="AY443" s="236" t="s">
        <v>134</v>
      </c>
    </row>
    <row r="444" s="237" customFormat="true" ht="12.8" hidden="false" customHeight="false" outlineLevel="0" collapsed="false">
      <c r="B444" s="238"/>
      <c r="C444" s="239"/>
      <c r="D444" s="223" t="s">
        <v>150</v>
      </c>
      <c r="E444" s="240"/>
      <c r="F444" s="241" t="s">
        <v>680</v>
      </c>
      <c r="G444" s="239"/>
      <c r="H444" s="242" t="n">
        <v>2.1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AT444" s="248" t="s">
        <v>150</v>
      </c>
      <c r="AU444" s="248" t="s">
        <v>83</v>
      </c>
      <c r="AV444" s="237" t="s">
        <v>83</v>
      </c>
      <c r="AW444" s="237" t="s">
        <v>37</v>
      </c>
      <c r="AX444" s="237" t="s">
        <v>74</v>
      </c>
      <c r="AY444" s="248" t="s">
        <v>134</v>
      </c>
    </row>
    <row r="445" s="271" customFormat="true" ht="12.8" hidden="false" customHeight="false" outlineLevel="0" collapsed="false">
      <c r="B445" s="272"/>
      <c r="C445" s="273"/>
      <c r="D445" s="223" t="s">
        <v>150</v>
      </c>
      <c r="E445" s="274"/>
      <c r="F445" s="275" t="s">
        <v>182</v>
      </c>
      <c r="G445" s="273"/>
      <c r="H445" s="276" t="n">
        <v>2.1</v>
      </c>
      <c r="I445" s="277"/>
      <c r="J445" s="273"/>
      <c r="K445" s="273"/>
      <c r="L445" s="278"/>
      <c r="M445" s="279"/>
      <c r="N445" s="280"/>
      <c r="O445" s="280"/>
      <c r="P445" s="280"/>
      <c r="Q445" s="280"/>
      <c r="R445" s="280"/>
      <c r="S445" s="280"/>
      <c r="T445" s="281"/>
      <c r="AT445" s="282" t="s">
        <v>150</v>
      </c>
      <c r="AU445" s="282" t="s">
        <v>83</v>
      </c>
      <c r="AV445" s="271" t="s">
        <v>157</v>
      </c>
      <c r="AW445" s="271" t="s">
        <v>37</v>
      </c>
      <c r="AX445" s="271" t="s">
        <v>74</v>
      </c>
      <c r="AY445" s="282" t="s">
        <v>134</v>
      </c>
    </row>
    <row r="446" s="226" customFormat="true" ht="12.8" hidden="false" customHeight="false" outlineLevel="0" collapsed="false">
      <c r="B446" s="227"/>
      <c r="C446" s="228"/>
      <c r="D446" s="223" t="s">
        <v>150</v>
      </c>
      <c r="E446" s="229"/>
      <c r="F446" s="230" t="s">
        <v>681</v>
      </c>
      <c r="G446" s="228"/>
      <c r="H446" s="229"/>
      <c r="I446" s="231"/>
      <c r="J446" s="228"/>
      <c r="K446" s="228"/>
      <c r="L446" s="232"/>
      <c r="M446" s="233"/>
      <c r="N446" s="234"/>
      <c r="O446" s="234"/>
      <c r="P446" s="234"/>
      <c r="Q446" s="234"/>
      <c r="R446" s="234"/>
      <c r="S446" s="234"/>
      <c r="T446" s="235"/>
      <c r="AT446" s="236" t="s">
        <v>150</v>
      </c>
      <c r="AU446" s="236" t="s">
        <v>83</v>
      </c>
      <c r="AV446" s="226" t="s">
        <v>18</v>
      </c>
      <c r="AW446" s="226" t="s">
        <v>37</v>
      </c>
      <c r="AX446" s="226" t="s">
        <v>74</v>
      </c>
      <c r="AY446" s="236" t="s">
        <v>134</v>
      </c>
    </row>
    <row r="447" s="237" customFormat="true" ht="12.8" hidden="false" customHeight="false" outlineLevel="0" collapsed="false">
      <c r="B447" s="238"/>
      <c r="C447" s="239"/>
      <c r="D447" s="223" t="s">
        <v>150</v>
      </c>
      <c r="E447" s="240"/>
      <c r="F447" s="241" t="s">
        <v>682</v>
      </c>
      <c r="G447" s="239"/>
      <c r="H447" s="242" t="n">
        <v>135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AT447" s="248" t="s">
        <v>150</v>
      </c>
      <c r="AU447" s="248" t="s">
        <v>83</v>
      </c>
      <c r="AV447" s="237" t="s">
        <v>83</v>
      </c>
      <c r="AW447" s="237" t="s">
        <v>37</v>
      </c>
      <c r="AX447" s="237" t="s">
        <v>74</v>
      </c>
      <c r="AY447" s="248" t="s">
        <v>134</v>
      </c>
    </row>
    <row r="448" s="271" customFormat="true" ht="12.8" hidden="false" customHeight="false" outlineLevel="0" collapsed="false">
      <c r="B448" s="272"/>
      <c r="C448" s="273"/>
      <c r="D448" s="223" t="s">
        <v>150</v>
      </c>
      <c r="E448" s="274"/>
      <c r="F448" s="275" t="s">
        <v>182</v>
      </c>
      <c r="G448" s="273"/>
      <c r="H448" s="276" t="n">
        <v>135</v>
      </c>
      <c r="I448" s="277"/>
      <c r="J448" s="273"/>
      <c r="K448" s="273"/>
      <c r="L448" s="278"/>
      <c r="M448" s="279"/>
      <c r="N448" s="280"/>
      <c r="O448" s="280"/>
      <c r="P448" s="280"/>
      <c r="Q448" s="280"/>
      <c r="R448" s="280"/>
      <c r="S448" s="280"/>
      <c r="T448" s="281"/>
      <c r="AT448" s="282" t="s">
        <v>150</v>
      </c>
      <c r="AU448" s="282" t="s">
        <v>83</v>
      </c>
      <c r="AV448" s="271" t="s">
        <v>157</v>
      </c>
      <c r="AW448" s="271" t="s">
        <v>37</v>
      </c>
      <c r="AX448" s="271" t="s">
        <v>74</v>
      </c>
      <c r="AY448" s="282" t="s">
        <v>134</v>
      </c>
    </row>
    <row r="449" s="249" customFormat="true" ht="12.8" hidden="false" customHeight="false" outlineLevel="0" collapsed="false">
      <c r="B449" s="250"/>
      <c r="C449" s="251"/>
      <c r="D449" s="223" t="s">
        <v>150</v>
      </c>
      <c r="E449" s="252"/>
      <c r="F449" s="253" t="s">
        <v>156</v>
      </c>
      <c r="G449" s="251"/>
      <c r="H449" s="254" t="n">
        <v>171.676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AT449" s="260" t="s">
        <v>150</v>
      </c>
      <c r="AU449" s="260" t="s">
        <v>83</v>
      </c>
      <c r="AV449" s="249" t="s">
        <v>141</v>
      </c>
      <c r="AW449" s="249" t="s">
        <v>37</v>
      </c>
      <c r="AX449" s="249" t="s">
        <v>18</v>
      </c>
      <c r="AY449" s="260" t="s">
        <v>134</v>
      </c>
    </row>
    <row r="450" s="24" customFormat="true" ht="16.5" hidden="false" customHeight="true" outlineLevel="0" collapsed="false">
      <c r="B450" s="25"/>
      <c r="C450" s="211" t="s">
        <v>683</v>
      </c>
      <c r="D450" s="211" t="s">
        <v>137</v>
      </c>
      <c r="E450" s="212" t="s">
        <v>684</v>
      </c>
      <c r="F450" s="213" t="s">
        <v>685</v>
      </c>
      <c r="G450" s="214" t="s">
        <v>160</v>
      </c>
      <c r="H450" s="215" t="n">
        <v>218.9</v>
      </c>
      <c r="I450" s="216"/>
      <c r="J450" s="217" t="n">
        <f aca="false">ROUND(I450*H450,2)</f>
        <v>0</v>
      </c>
      <c r="K450" s="213" t="s">
        <v>147</v>
      </c>
      <c r="L450" s="30"/>
      <c r="M450" s="218"/>
      <c r="N450" s="219" t="s">
        <v>45</v>
      </c>
      <c r="O450" s="62"/>
      <c r="P450" s="220" t="n">
        <f aca="false">O450*H450</f>
        <v>0</v>
      </c>
      <c r="Q450" s="220" t="n">
        <v>0</v>
      </c>
      <c r="R450" s="220" t="n">
        <f aca="false">Q450*H450</f>
        <v>0</v>
      </c>
      <c r="S450" s="220" t="n">
        <v>0</v>
      </c>
      <c r="T450" s="221" t="n">
        <f aca="false">S450*H450</f>
        <v>0</v>
      </c>
      <c r="AR450" s="3" t="s">
        <v>141</v>
      </c>
      <c r="AT450" s="3" t="s">
        <v>137</v>
      </c>
      <c r="AU450" s="3" t="s">
        <v>83</v>
      </c>
      <c r="AY450" s="3" t="s">
        <v>134</v>
      </c>
      <c r="BE450" s="222" t="n">
        <f aca="false">IF(N450="základní",J450,0)</f>
        <v>0</v>
      </c>
      <c r="BF450" s="222" t="n">
        <f aca="false">IF(N450="snížená",J450,0)</f>
        <v>0</v>
      </c>
      <c r="BG450" s="222" t="n">
        <f aca="false">IF(N450="zákl. přenesená",J450,0)</f>
        <v>0</v>
      </c>
      <c r="BH450" s="222" t="n">
        <f aca="false">IF(N450="sníž. přenesená",J450,0)</f>
        <v>0</v>
      </c>
      <c r="BI450" s="222" t="n">
        <f aca="false">IF(N450="nulová",J450,0)</f>
        <v>0</v>
      </c>
      <c r="BJ450" s="3" t="s">
        <v>18</v>
      </c>
      <c r="BK450" s="222" t="n">
        <f aca="false">ROUND(I450*H450,2)</f>
        <v>0</v>
      </c>
      <c r="BL450" s="3" t="s">
        <v>141</v>
      </c>
      <c r="BM450" s="3" t="s">
        <v>686</v>
      </c>
    </row>
    <row r="451" s="237" customFormat="true" ht="12.8" hidden="false" customHeight="false" outlineLevel="0" collapsed="false">
      <c r="B451" s="238"/>
      <c r="C451" s="239"/>
      <c r="D451" s="223" t="s">
        <v>150</v>
      </c>
      <c r="E451" s="240"/>
      <c r="F451" s="241" t="s">
        <v>687</v>
      </c>
      <c r="G451" s="239"/>
      <c r="H451" s="242" t="n">
        <v>76.7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150</v>
      </c>
      <c r="AU451" s="248" t="s">
        <v>83</v>
      </c>
      <c r="AV451" s="237" t="s">
        <v>83</v>
      </c>
      <c r="AW451" s="237" t="s">
        <v>37</v>
      </c>
      <c r="AX451" s="237" t="s">
        <v>74</v>
      </c>
      <c r="AY451" s="248" t="s">
        <v>134</v>
      </c>
    </row>
    <row r="452" s="237" customFormat="true" ht="12.8" hidden="false" customHeight="false" outlineLevel="0" collapsed="false">
      <c r="B452" s="238"/>
      <c r="C452" s="239"/>
      <c r="D452" s="223" t="s">
        <v>150</v>
      </c>
      <c r="E452" s="240"/>
      <c r="F452" s="241" t="s">
        <v>688</v>
      </c>
      <c r="G452" s="239"/>
      <c r="H452" s="242" t="n">
        <v>48.6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AT452" s="248" t="s">
        <v>150</v>
      </c>
      <c r="AU452" s="248" t="s">
        <v>83</v>
      </c>
      <c r="AV452" s="237" t="s">
        <v>83</v>
      </c>
      <c r="AW452" s="237" t="s">
        <v>37</v>
      </c>
      <c r="AX452" s="237" t="s">
        <v>74</v>
      </c>
      <c r="AY452" s="248" t="s">
        <v>134</v>
      </c>
    </row>
    <row r="453" s="237" customFormat="true" ht="12.8" hidden="false" customHeight="false" outlineLevel="0" collapsed="false">
      <c r="B453" s="238"/>
      <c r="C453" s="239"/>
      <c r="D453" s="223" t="s">
        <v>150</v>
      </c>
      <c r="E453" s="240"/>
      <c r="F453" s="241" t="s">
        <v>689</v>
      </c>
      <c r="G453" s="239"/>
      <c r="H453" s="242" t="n">
        <v>52.2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AT453" s="248" t="s">
        <v>150</v>
      </c>
      <c r="AU453" s="248" t="s">
        <v>83</v>
      </c>
      <c r="AV453" s="237" t="s">
        <v>83</v>
      </c>
      <c r="AW453" s="237" t="s">
        <v>37</v>
      </c>
      <c r="AX453" s="237" t="s">
        <v>74</v>
      </c>
      <c r="AY453" s="248" t="s">
        <v>134</v>
      </c>
    </row>
    <row r="454" s="237" customFormat="true" ht="12.8" hidden="false" customHeight="false" outlineLevel="0" collapsed="false">
      <c r="B454" s="238"/>
      <c r="C454" s="239"/>
      <c r="D454" s="223" t="s">
        <v>150</v>
      </c>
      <c r="E454" s="240"/>
      <c r="F454" s="241" t="s">
        <v>690</v>
      </c>
      <c r="G454" s="239"/>
      <c r="H454" s="242" t="n">
        <v>41.4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AT454" s="248" t="s">
        <v>150</v>
      </c>
      <c r="AU454" s="248" t="s">
        <v>83</v>
      </c>
      <c r="AV454" s="237" t="s">
        <v>83</v>
      </c>
      <c r="AW454" s="237" t="s">
        <v>37</v>
      </c>
      <c r="AX454" s="237" t="s">
        <v>74</v>
      </c>
      <c r="AY454" s="248" t="s">
        <v>134</v>
      </c>
    </row>
    <row r="455" s="249" customFormat="true" ht="12.8" hidden="false" customHeight="false" outlineLevel="0" collapsed="false">
      <c r="B455" s="250"/>
      <c r="C455" s="251"/>
      <c r="D455" s="223" t="s">
        <v>150</v>
      </c>
      <c r="E455" s="252"/>
      <c r="F455" s="253" t="s">
        <v>156</v>
      </c>
      <c r="G455" s="251"/>
      <c r="H455" s="254" t="n">
        <v>218.9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AT455" s="260" t="s">
        <v>150</v>
      </c>
      <c r="AU455" s="260" t="s">
        <v>83</v>
      </c>
      <c r="AV455" s="249" t="s">
        <v>141</v>
      </c>
      <c r="AW455" s="249" t="s">
        <v>37</v>
      </c>
      <c r="AX455" s="249" t="s">
        <v>18</v>
      </c>
      <c r="AY455" s="260" t="s">
        <v>134</v>
      </c>
    </row>
    <row r="456" s="24" customFormat="true" ht="16.5" hidden="false" customHeight="true" outlineLevel="0" collapsed="false">
      <c r="B456" s="25"/>
      <c r="C456" s="211" t="s">
        <v>691</v>
      </c>
      <c r="D456" s="211" t="s">
        <v>137</v>
      </c>
      <c r="E456" s="212" t="s">
        <v>692</v>
      </c>
      <c r="F456" s="213" t="s">
        <v>693</v>
      </c>
      <c r="G456" s="214" t="s">
        <v>160</v>
      </c>
      <c r="H456" s="215" t="n">
        <v>147.75</v>
      </c>
      <c r="I456" s="216"/>
      <c r="J456" s="217" t="n">
        <f aca="false">ROUND(I456*H456,2)</f>
        <v>0</v>
      </c>
      <c r="K456" s="213" t="s">
        <v>147</v>
      </c>
      <c r="L456" s="30"/>
      <c r="M456" s="218"/>
      <c r="N456" s="219" t="s">
        <v>45</v>
      </c>
      <c r="O456" s="62"/>
      <c r="P456" s="220" t="n">
        <f aca="false">O456*H456</f>
        <v>0</v>
      </c>
      <c r="Q456" s="220" t="n">
        <v>0</v>
      </c>
      <c r="R456" s="220" t="n">
        <f aca="false">Q456*H456</f>
        <v>0</v>
      </c>
      <c r="S456" s="220" t="n">
        <v>0</v>
      </c>
      <c r="T456" s="221" t="n">
        <f aca="false">S456*H456</f>
        <v>0</v>
      </c>
      <c r="AR456" s="3" t="s">
        <v>141</v>
      </c>
      <c r="AT456" s="3" t="s">
        <v>137</v>
      </c>
      <c r="AU456" s="3" t="s">
        <v>83</v>
      </c>
      <c r="AY456" s="3" t="s">
        <v>134</v>
      </c>
      <c r="BE456" s="222" t="n">
        <f aca="false">IF(N456="základní",J456,0)</f>
        <v>0</v>
      </c>
      <c r="BF456" s="222" t="n">
        <f aca="false">IF(N456="snížená",J456,0)</f>
        <v>0</v>
      </c>
      <c r="BG456" s="222" t="n">
        <f aca="false">IF(N456="zákl. přenesená",J456,0)</f>
        <v>0</v>
      </c>
      <c r="BH456" s="222" t="n">
        <f aca="false">IF(N456="sníž. přenesená",J456,0)</f>
        <v>0</v>
      </c>
      <c r="BI456" s="222" t="n">
        <f aca="false">IF(N456="nulová",J456,0)</f>
        <v>0</v>
      </c>
      <c r="BJ456" s="3" t="s">
        <v>18</v>
      </c>
      <c r="BK456" s="222" t="n">
        <f aca="false">ROUND(I456*H456,2)</f>
        <v>0</v>
      </c>
      <c r="BL456" s="3" t="s">
        <v>141</v>
      </c>
      <c r="BM456" s="3" t="s">
        <v>694</v>
      </c>
    </row>
    <row r="457" s="237" customFormat="true" ht="12.8" hidden="false" customHeight="false" outlineLevel="0" collapsed="false">
      <c r="B457" s="238"/>
      <c r="C457" s="239"/>
      <c r="D457" s="223" t="s">
        <v>150</v>
      </c>
      <c r="E457" s="240"/>
      <c r="F457" s="241" t="s">
        <v>695</v>
      </c>
      <c r="G457" s="239"/>
      <c r="H457" s="242" t="n">
        <v>147.75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AT457" s="248" t="s">
        <v>150</v>
      </c>
      <c r="AU457" s="248" t="s">
        <v>83</v>
      </c>
      <c r="AV457" s="237" t="s">
        <v>83</v>
      </c>
      <c r="AW457" s="237" t="s">
        <v>37</v>
      </c>
      <c r="AX457" s="237" t="s">
        <v>18</v>
      </c>
      <c r="AY457" s="248" t="s">
        <v>134</v>
      </c>
    </row>
    <row r="458" s="24" customFormat="true" ht="16.5" hidden="false" customHeight="true" outlineLevel="0" collapsed="false">
      <c r="B458" s="25"/>
      <c r="C458" s="211" t="s">
        <v>696</v>
      </c>
      <c r="D458" s="211" t="s">
        <v>137</v>
      </c>
      <c r="E458" s="212" t="s">
        <v>697</v>
      </c>
      <c r="F458" s="213" t="s">
        <v>698</v>
      </c>
      <c r="G458" s="214" t="s">
        <v>198</v>
      </c>
      <c r="H458" s="215" t="n">
        <v>210</v>
      </c>
      <c r="I458" s="216"/>
      <c r="J458" s="217" t="n">
        <f aca="false">ROUND(I458*H458,2)</f>
        <v>0</v>
      </c>
      <c r="K458" s="213" t="s">
        <v>147</v>
      </c>
      <c r="L458" s="30"/>
      <c r="M458" s="218"/>
      <c r="N458" s="219" t="s">
        <v>45</v>
      </c>
      <c r="O458" s="62"/>
      <c r="P458" s="220" t="n">
        <f aca="false">O458*H458</f>
        <v>0</v>
      </c>
      <c r="Q458" s="220" t="n">
        <v>0</v>
      </c>
      <c r="R458" s="220" t="n">
        <f aca="false">Q458*H458</f>
        <v>0</v>
      </c>
      <c r="S458" s="220" t="n">
        <v>0</v>
      </c>
      <c r="T458" s="221" t="n">
        <f aca="false">S458*H458</f>
        <v>0</v>
      </c>
      <c r="AR458" s="3" t="s">
        <v>141</v>
      </c>
      <c r="AT458" s="3" t="s">
        <v>137</v>
      </c>
      <c r="AU458" s="3" t="s">
        <v>83</v>
      </c>
      <c r="AY458" s="3" t="s">
        <v>134</v>
      </c>
      <c r="BE458" s="222" t="n">
        <f aca="false">IF(N458="základní",J458,0)</f>
        <v>0</v>
      </c>
      <c r="BF458" s="222" t="n">
        <f aca="false">IF(N458="snížená",J458,0)</f>
        <v>0</v>
      </c>
      <c r="BG458" s="222" t="n">
        <f aca="false">IF(N458="zákl. přenesená",J458,0)</f>
        <v>0</v>
      </c>
      <c r="BH458" s="222" t="n">
        <f aca="false">IF(N458="sníž. přenesená",J458,0)</f>
        <v>0</v>
      </c>
      <c r="BI458" s="222" t="n">
        <f aca="false">IF(N458="nulová",J458,0)</f>
        <v>0</v>
      </c>
      <c r="BJ458" s="3" t="s">
        <v>18</v>
      </c>
      <c r="BK458" s="222" t="n">
        <f aca="false">ROUND(I458*H458,2)</f>
        <v>0</v>
      </c>
      <c r="BL458" s="3" t="s">
        <v>141</v>
      </c>
      <c r="BM458" s="3" t="s">
        <v>699</v>
      </c>
    </row>
    <row r="459" s="237" customFormat="true" ht="12.8" hidden="false" customHeight="false" outlineLevel="0" collapsed="false">
      <c r="B459" s="238"/>
      <c r="C459" s="239"/>
      <c r="D459" s="223" t="s">
        <v>150</v>
      </c>
      <c r="E459" s="240"/>
      <c r="F459" s="241" t="s">
        <v>700</v>
      </c>
      <c r="G459" s="239"/>
      <c r="H459" s="242" t="n">
        <v>210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AT459" s="248" t="s">
        <v>150</v>
      </c>
      <c r="AU459" s="248" t="s">
        <v>83</v>
      </c>
      <c r="AV459" s="237" t="s">
        <v>83</v>
      </c>
      <c r="AW459" s="237" t="s">
        <v>37</v>
      </c>
      <c r="AX459" s="237" t="s">
        <v>18</v>
      </c>
      <c r="AY459" s="248" t="s">
        <v>134</v>
      </c>
    </row>
    <row r="460" s="24" customFormat="true" ht="16.5" hidden="false" customHeight="true" outlineLevel="0" collapsed="false">
      <c r="B460" s="25"/>
      <c r="C460" s="211" t="s">
        <v>701</v>
      </c>
      <c r="D460" s="211" t="s">
        <v>137</v>
      </c>
      <c r="E460" s="212" t="s">
        <v>702</v>
      </c>
      <c r="F460" s="213" t="s">
        <v>703</v>
      </c>
      <c r="G460" s="214" t="s">
        <v>167</v>
      </c>
      <c r="H460" s="215" t="n">
        <v>132.8</v>
      </c>
      <c r="I460" s="216"/>
      <c r="J460" s="217" t="n">
        <f aca="false">ROUND(I460*H460,2)</f>
        <v>0</v>
      </c>
      <c r="K460" s="213" t="s">
        <v>147</v>
      </c>
      <c r="L460" s="30"/>
      <c r="M460" s="218"/>
      <c r="N460" s="219" t="s">
        <v>45</v>
      </c>
      <c r="O460" s="62"/>
      <c r="P460" s="220" t="n">
        <f aca="false">O460*H460</f>
        <v>0</v>
      </c>
      <c r="Q460" s="220" t="n">
        <v>0</v>
      </c>
      <c r="R460" s="220" t="n">
        <f aca="false">Q460*H460</f>
        <v>0</v>
      </c>
      <c r="S460" s="220" t="n">
        <v>0</v>
      </c>
      <c r="T460" s="221" t="n">
        <f aca="false">S460*H460</f>
        <v>0</v>
      </c>
      <c r="AR460" s="3" t="s">
        <v>141</v>
      </c>
      <c r="AT460" s="3" t="s">
        <v>137</v>
      </c>
      <c r="AU460" s="3" t="s">
        <v>83</v>
      </c>
      <c r="AY460" s="3" t="s">
        <v>134</v>
      </c>
      <c r="BE460" s="222" t="n">
        <f aca="false">IF(N460="základní",J460,0)</f>
        <v>0</v>
      </c>
      <c r="BF460" s="222" t="n">
        <f aca="false">IF(N460="snížená",J460,0)</f>
        <v>0</v>
      </c>
      <c r="BG460" s="222" t="n">
        <f aca="false">IF(N460="zákl. přenesená",J460,0)</f>
        <v>0</v>
      </c>
      <c r="BH460" s="222" t="n">
        <f aca="false">IF(N460="sníž. přenesená",J460,0)</f>
        <v>0</v>
      </c>
      <c r="BI460" s="222" t="n">
        <f aca="false">IF(N460="nulová",J460,0)</f>
        <v>0</v>
      </c>
      <c r="BJ460" s="3" t="s">
        <v>18</v>
      </c>
      <c r="BK460" s="222" t="n">
        <f aca="false">ROUND(I460*H460,2)</f>
        <v>0</v>
      </c>
      <c r="BL460" s="3" t="s">
        <v>141</v>
      </c>
      <c r="BM460" s="3" t="s">
        <v>704</v>
      </c>
    </row>
    <row r="461" s="24" customFormat="true" ht="16.5" hidden="false" customHeight="true" outlineLevel="0" collapsed="false">
      <c r="B461" s="25"/>
      <c r="C461" s="211" t="s">
        <v>705</v>
      </c>
      <c r="D461" s="211" t="s">
        <v>137</v>
      </c>
      <c r="E461" s="212" t="s">
        <v>706</v>
      </c>
      <c r="F461" s="213" t="s">
        <v>707</v>
      </c>
      <c r="G461" s="214" t="s">
        <v>167</v>
      </c>
      <c r="H461" s="215" t="n">
        <v>1200.45</v>
      </c>
      <c r="I461" s="216"/>
      <c r="J461" s="217" t="n">
        <f aca="false">ROUND(I461*H461,2)</f>
        <v>0</v>
      </c>
      <c r="K461" s="213" t="s">
        <v>147</v>
      </c>
      <c r="L461" s="30"/>
      <c r="M461" s="218"/>
      <c r="N461" s="219" t="s">
        <v>45</v>
      </c>
      <c r="O461" s="62"/>
      <c r="P461" s="220" t="n">
        <f aca="false">O461*H461</f>
        <v>0</v>
      </c>
      <c r="Q461" s="220" t="n">
        <v>0</v>
      </c>
      <c r="R461" s="220" t="n">
        <f aca="false">Q461*H461</f>
        <v>0</v>
      </c>
      <c r="S461" s="220" t="n">
        <v>0</v>
      </c>
      <c r="T461" s="221" t="n">
        <f aca="false">S461*H461</f>
        <v>0</v>
      </c>
      <c r="AR461" s="3" t="s">
        <v>141</v>
      </c>
      <c r="AT461" s="3" t="s">
        <v>137</v>
      </c>
      <c r="AU461" s="3" t="s">
        <v>83</v>
      </c>
      <c r="AY461" s="3" t="s">
        <v>134</v>
      </c>
      <c r="BE461" s="222" t="n">
        <f aca="false">IF(N461="základní",J461,0)</f>
        <v>0</v>
      </c>
      <c r="BF461" s="222" t="n">
        <f aca="false">IF(N461="snížená",J461,0)</f>
        <v>0</v>
      </c>
      <c r="BG461" s="222" t="n">
        <f aca="false">IF(N461="zákl. přenesená",J461,0)</f>
        <v>0</v>
      </c>
      <c r="BH461" s="222" t="n">
        <f aca="false">IF(N461="sníž. přenesená",J461,0)</f>
        <v>0</v>
      </c>
      <c r="BI461" s="222" t="n">
        <f aca="false">IF(N461="nulová",J461,0)</f>
        <v>0</v>
      </c>
      <c r="BJ461" s="3" t="s">
        <v>18</v>
      </c>
      <c r="BK461" s="222" t="n">
        <f aca="false">ROUND(I461*H461,2)</f>
        <v>0</v>
      </c>
      <c r="BL461" s="3" t="s">
        <v>141</v>
      </c>
      <c r="BM461" s="3" t="s">
        <v>708</v>
      </c>
    </row>
    <row r="462" s="237" customFormat="true" ht="12.8" hidden="false" customHeight="false" outlineLevel="0" collapsed="false">
      <c r="B462" s="238"/>
      <c r="C462" s="239"/>
      <c r="D462" s="223" t="s">
        <v>150</v>
      </c>
      <c r="E462" s="240"/>
      <c r="F462" s="241" t="s">
        <v>709</v>
      </c>
      <c r="G462" s="239"/>
      <c r="H462" s="242" t="n">
        <v>1200.45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AT462" s="248" t="s">
        <v>150</v>
      </c>
      <c r="AU462" s="248" t="s">
        <v>83</v>
      </c>
      <c r="AV462" s="237" t="s">
        <v>83</v>
      </c>
      <c r="AW462" s="237" t="s">
        <v>37</v>
      </c>
      <c r="AX462" s="237" t="s">
        <v>18</v>
      </c>
      <c r="AY462" s="248" t="s">
        <v>134</v>
      </c>
    </row>
    <row r="463" s="24" customFormat="true" ht="16.5" hidden="false" customHeight="true" outlineLevel="0" collapsed="false">
      <c r="B463" s="25"/>
      <c r="C463" s="211" t="s">
        <v>710</v>
      </c>
      <c r="D463" s="211" t="s">
        <v>137</v>
      </c>
      <c r="E463" s="212" t="s">
        <v>711</v>
      </c>
      <c r="F463" s="213" t="s">
        <v>712</v>
      </c>
      <c r="G463" s="214" t="s">
        <v>167</v>
      </c>
      <c r="H463" s="215" t="n">
        <v>316.099</v>
      </c>
      <c r="I463" s="216"/>
      <c r="J463" s="217" t="n">
        <f aca="false">ROUND(I463*H463,2)</f>
        <v>0</v>
      </c>
      <c r="K463" s="213" t="s">
        <v>147</v>
      </c>
      <c r="L463" s="30"/>
      <c r="M463" s="218"/>
      <c r="N463" s="219" t="s">
        <v>45</v>
      </c>
      <c r="O463" s="62"/>
      <c r="P463" s="220" t="n">
        <f aca="false">O463*H463</f>
        <v>0</v>
      </c>
      <c r="Q463" s="220" t="n">
        <v>0</v>
      </c>
      <c r="R463" s="220" t="n">
        <f aca="false">Q463*H463</f>
        <v>0</v>
      </c>
      <c r="S463" s="220" t="n">
        <v>0</v>
      </c>
      <c r="T463" s="221" t="n">
        <f aca="false">S463*H463</f>
        <v>0</v>
      </c>
      <c r="AR463" s="3" t="s">
        <v>141</v>
      </c>
      <c r="AT463" s="3" t="s">
        <v>137</v>
      </c>
      <c r="AU463" s="3" t="s">
        <v>83</v>
      </c>
      <c r="AY463" s="3" t="s">
        <v>134</v>
      </c>
      <c r="BE463" s="222" t="n">
        <f aca="false">IF(N463="základní",J463,0)</f>
        <v>0</v>
      </c>
      <c r="BF463" s="222" t="n">
        <f aca="false">IF(N463="snížená",J463,0)</f>
        <v>0</v>
      </c>
      <c r="BG463" s="222" t="n">
        <f aca="false">IF(N463="zákl. přenesená",J463,0)</f>
        <v>0</v>
      </c>
      <c r="BH463" s="222" t="n">
        <f aca="false">IF(N463="sníž. přenesená",J463,0)</f>
        <v>0</v>
      </c>
      <c r="BI463" s="222" t="n">
        <f aca="false">IF(N463="nulová",J463,0)</f>
        <v>0</v>
      </c>
      <c r="BJ463" s="3" t="s">
        <v>18</v>
      </c>
      <c r="BK463" s="222" t="n">
        <f aca="false">ROUND(I463*H463,2)</f>
        <v>0</v>
      </c>
      <c r="BL463" s="3" t="s">
        <v>141</v>
      </c>
      <c r="BM463" s="3" t="s">
        <v>713</v>
      </c>
    </row>
    <row r="464" s="237" customFormat="true" ht="12.8" hidden="false" customHeight="false" outlineLevel="0" collapsed="false">
      <c r="B464" s="238"/>
      <c r="C464" s="239"/>
      <c r="D464" s="223" t="s">
        <v>150</v>
      </c>
      <c r="E464" s="240"/>
      <c r="F464" s="241" t="s">
        <v>714</v>
      </c>
      <c r="G464" s="239"/>
      <c r="H464" s="242" t="n">
        <v>316.099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AT464" s="248" t="s">
        <v>150</v>
      </c>
      <c r="AU464" s="248" t="s">
        <v>83</v>
      </c>
      <c r="AV464" s="237" t="s">
        <v>83</v>
      </c>
      <c r="AW464" s="237" t="s">
        <v>37</v>
      </c>
      <c r="AX464" s="237" t="s">
        <v>18</v>
      </c>
      <c r="AY464" s="248" t="s">
        <v>134</v>
      </c>
    </row>
    <row r="465" s="24" customFormat="true" ht="16.5" hidden="false" customHeight="true" outlineLevel="0" collapsed="false">
      <c r="B465" s="25"/>
      <c r="C465" s="211" t="s">
        <v>715</v>
      </c>
      <c r="D465" s="211" t="s">
        <v>137</v>
      </c>
      <c r="E465" s="212" t="s">
        <v>716</v>
      </c>
      <c r="F465" s="213" t="s">
        <v>717</v>
      </c>
      <c r="G465" s="214" t="s">
        <v>167</v>
      </c>
      <c r="H465" s="215" t="n">
        <v>1751.408</v>
      </c>
      <c r="I465" s="216"/>
      <c r="J465" s="217" t="n">
        <f aca="false">ROUND(I465*H465,2)</f>
        <v>0</v>
      </c>
      <c r="K465" s="213" t="s">
        <v>147</v>
      </c>
      <c r="L465" s="30"/>
      <c r="M465" s="218"/>
      <c r="N465" s="219" t="s">
        <v>45</v>
      </c>
      <c r="O465" s="62"/>
      <c r="P465" s="220" t="n">
        <f aca="false">O465*H465</f>
        <v>0</v>
      </c>
      <c r="Q465" s="220" t="n">
        <v>0</v>
      </c>
      <c r="R465" s="220" t="n">
        <f aca="false">Q465*H465</f>
        <v>0</v>
      </c>
      <c r="S465" s="220" t="n">
        <v>0</v>
      </c>
      <c r="T465" s="221" t="n">
        <f aca="false">S465*H465</f>
        <v>0</v>
      </c>
      <c r="AR465" s="3" t="s">
        <v>141</v>
      </c>
      <c r="AT465" s="3" t="s">
        <v>137</v>
      </c>
      <c r="AU465" s="3" t="s">
        <v>83</v>
      </c>
      <c r="AY465" s="3" t="s">
        <v>134</v>
      </c>
      <c r="BE465" s="222" t="n">
        <f aca="false">IF(N465="základní",J465,0)</f>
        <v>0</v>
      </c>
      <c r="BF465" s="222" t="n">
        <f aca="false">IF(N465="snížená",J465,0)</f>
        <v>0</v>
      </c>
      <c r="BG465" s="222" t="n">
        <f aca="false">IF(N465="zákl. přenesená",J465,0)</f>
        <v>0</v>
      </c>
      <c r="BH465" s="222" t="n">
        <f aca="false">IF(N465="sníž. přenesená",J465,0)</f>
        <v>0</v>
      </c>
      <c r="BI465" s="222" t="n">
        <f aca="false">IF(N465="nulová",J465,0)</f>
        <v>0</v>
      </c>
      <c r="BJ465" s="3" t="s">
        <v>18</v>
      </c>
      <c r="BK465" s="222" t="n">
        <f aca="false">ROUND(I465*H465,2)</f>
        <v>0</v>
      </c>
      <c r="BL465" s="3" t="s">
        <v>141</v>
      </c>
      <c r="BM465" s="3" t="s">
        <v>718</v>
      </c>
    </row>
    <row r="466" s="226" customFormat="true" ht="12.8" hidden="false" customHeight="false" outlineLevel="0" collapsed="false">
      <c r="B466" s="227"/>
      <c r="C466" s="228"/>
      <c r="D466" s="223" t="s">
        <v>150</v>
      </c>
      <c r="E466" s="229"/>
      <c r="F466" s="230" t="s">
        <v>719</v>
      </c>
      <c r="G466" s="228"/>
      <c r="H466" s="229"/>
      <c r="I466" s="231"/>
      <c r="J466" s="228"/>
      <c r="K466" s="228"/>
      <c r="L466" s="232"/>
      <c r="M466" s="233"/>
      <c r="N466" s="234"/>
      <c r="O466" s="234"/>
      <c r="P466" s="234"/>
      <c r="Q466" s="234"/>
      <c r="R466" s="234"/>
      <c r="S466" s="234"/>
      <c r="T466" s="235"/>
      <c r="AT466" s="236" t="s">
        <v>150</v>
      </c>
      <c r="AU466" s="236" t="s">
        <v>83</v>
      </c>
      <c r="AV466" s="226" t="s">
        <v>18</v>
      </c>
      <c r="AW466" s="226" t="s">
        <v>37</v>
      </c>
      <c r="AX466" s="226" t="s">
        <v>74</v>
      </c>
      <c r="AY466" s="236" t="s">
        <v>134</v>
      </c>
    </row>
    <row r="467" s="226" customFormat="true" ht="12.8" hidden="false" customHeight="false" outlineLevel="0" collapsed="false">
      <c r="B467" s="227"/>
      <c r="C467" s="228"/>
      <c r="D467" s="223" t="s">
        <v>150</v>
      </c>
      <c r="E467" s="229"/>
      <c r="F467" s="230" t="s">
        <v>151</v>
      </c>
      <c r="G467" s="228"/>
      <c r="H467" s="229"/>
      <c r="I467" s="231"/>
      <c r="J467" s="228"/>
      <c r="K467" s="228"/>
      <c r="L467" s="232"/>
      <c r="M467" s="233"/>
      <c r="N467" s="234"/>
      <c r="O467" s="234"/>
      <c r="P467" s="234"/>
      <c r="Q467" s="234"/>
      <c r="R467" s="234"/>
      <c r="S467" s="234"/>
      <c r="T467" s="235"/>
      <c r="AT467" s="236" t="s">
        <v>150</v>
      </c>
      <c r="AU467" s="236" t="s">
        <v>83</v>
      </c>
      <c r="AV467" s="226" t="s">
        <v>18</v>
      </c>
      <c r="AW467" s="226" t="s">
        <v>37</v>
      </c>
      <c r="AX467" s="226" t="s">
        <v>74</v>
      </c>
      <c r="AY467" s="236" t="s">
        <v>134</v>
      </c>
    </row>
    <row r="468" s="237" customFormat="true" ht="12.8" hidden="false" customHeight="false" outlineLevel="0" collapsed="false">
      <c r="B468" s="238"/>
      <c r="C468" s="239"/>
      <c r="D468" s="223" t="s">
        <v>150</v>
      </c>
      <c r="E468" s="240"/>
      <c r="F468" s="241" t="s">
        <v>720</v>
      </c>
      <c r="G468" s="239"/>
      <c r="H468" s="242" t="n">
        <v>80.364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AT468" s="248" t="s">
        <v>150</v>
      </c>
      <c r="AU468" s="248" t="s">
        <v>83</v>
      </c>
      <c r="AV468" s="237" t="s">
        <v>83</v>
      </c>
      <c r="AW468" s="237" t="s">
        <v>37</v>
      </c>
      <c r="AX468" s="237" t="s">
        <v>74</v>
      </c>
      <c r="AY468" s="248" t="s">
        <v>134</v>
      </c>
    </row>
    <row r="469" s="237" customFormat="true" ht="12.8" hidden="false" customHeight="false" outlineLevel="0" collapsed="false">
      <c r="B469" s="238"/>
      <c r="C469" s="239"/>
      <c r="D469" s="223" t="s">
        <v>150</v>
      </c>
      <c r="E469" s="240"/>
      <c r="F469" s="241" t="s">
        <v>721</v>
      </c>
      <c r="G469" s="239"/>
      <c r="H469" s="242" t="n">
        <v>1657.469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AT469" s="248" t="s">
        <v>150</v>
      </c>
      <c r="AU469" s="248" t="s">
        <v>83</v>
      </c>
      <c r="AV469" s="237" t="s">
        <v>83</v>
      </c>
      <c r="AW469" s="237" t="s">
        <v>37</v>
      </c>
      <c r="AX469" s="237" t="s">
        <v>74</v>
      </c>
      <c r="AY469" s="248" t="s">
        <v>134</v>
      </c>
    </row>
    <row r="470" s="271" customFormat="true" ht="12.8" hidden="false" customHeight="false" outlineLevel="0" collapsed="false">
      <c r="B470" s="272"/>
      <c r="C470" s="273"/>
      <c r="D470" s="223" t="s">
        <v>150</v>
      </c>
      <c r="E470" s="274"/>
      <c r="F470" s="275" t="s">
        <v>182</v>
      </c>
      <c r="G470" s="273"/>
      <c r="H470" s="276" t="n">
        <v>1737.833</v>
      </c>
      <c r="I470" s="277"/>
      <c r="J470" s="273"/>
      <c r="K470" s="273"/>
      <c r="L470" s="278"/>
      <c r="M470" s="279"/>
      <c r="N470" s="280"/>
      <c r="O470" s="280"/>
      <c r="P470" s="280"/>
      <c r="Q470" s="280"/>
      <c r="R470" s="280"/>
      <c r="S470" s="280"/>
      <c r="T470" s="281"/>
      <c r="AT470" s="282" t="s">
        <v>150</v>
      </c>
      <c r="AU470" s="282" t="s">
        <v>83</v>
      </c>
      <c r="AV470" s="271" t="s">
        <v>157</v>
      </c>
      <c r="AW470" s="271" t="s">
        <v>37</v>
      </c>
      <c r="AX470" s="271" t="s">
        <v>74</v>
      </c>
      <c r="AY470" s="282" t="s">
        <v>134</v>
      </c>
    </row>
    <row r="471" s="226" customFormat="true" ht="12.8" hidden="false" customHeight="false" outlineLevel="0" collapsed="false">
      <c r="B471" s="227"/>
      <c r="C471" s="228"/>
      <c r="D471" s="223" t="s">
        <v>150</v>
      </c>
      <c r="E471" s="229"/>
      <c r="F471" s="230" t="s">
        <v>154</v>
      </c>
      <c r="G471" s="228"/>
      <c r="H471" s="229"/>
      <c r="I471" s="231"/>
      <c r="J471" s="228"/>
      <c r="K471" s="228"/>
      <c r="L471" s="232"/>
      <c r="M471" s="233"/>
      <c r="N471" s="234"/>
      <c r="O471" s="234"/>
      <c r="P471" s="234"/>
      <c r="Q471" s="234"/>
      <c r="R471" s="234"/>
      <c r="S471" s="234"/>
      <c r="T471" s="235"/>
      <c r="AT471" s="236" t="s">
        <v>150</v>
      </c>
      <c r="AU471" s="236" t="s">
        <v>83</v>
      </c>
      <c r="AV471" s="226" t="s">
        <v>18</v>
      </c>
      <c r="AW471" s="226" t="s">
        <v>37</v>
      </c>
      <c r="AX471" s="226" t="s">
        <v>74</v>
      </c>
      <c r="AY471" s="236" t="s">
        <v>134</v>
      </c>
    </row>
    <row r="472" s="237" customFormat="true" ht="12.8" hidden="false" customHeight="false" outlineLevel="0" collapsed="false">
      <c r="B472" s="238"/>
      <c r="C472" s="239"/>
      <c r="D472" s="223" t="s">
        <v>150</v>
      </c>
      <c r="E472" s="240"/>
      <c r="F472" s="241" t="s">
        <v>722</v>
      </c>
      <c r="G472" s="239"/>
      <c r="H472" s="242" t="n">
        <v>13.575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AT472" s="248" t="s">
        <v>150</v>
      </c>
      <c r="AU472" s="248" t="s">
        <v>83</v>
      </c>
      <c r="AV472" s="237" t="s">
        <v>83</v>
      </c>
      <c r="AW472" s="237" t="s">
        <v>37</v>
      </c>
      <c r="AX472" s="237" t="s">
        <v>74</v>
      </c>
      <c r="AY472" s="248" t="s">
        <v>134</v>
      </c>
    </row>
    <row r="473" s="271" customFormat="true" ht="12.8" hidden="false" customHeight="false" outlineLevel="0" collapsed="false">
      <c r="B473" s="272"/>
      <c r="C473" s="273"/>
      <c r="D473" s="223" t="s">
        <v>150</v>
      </c>
      <c r="E473" s="274"/>
      <c r="F473" s="275" t="s">
        <v>182</v>
      </c>
      <c r="G473" s="273"/>
      <c r="H473" s="276" t="n">
        <v>13.575</v>
      </c>
      <c r="I473" s="277"/>
      <c r="J473" s="273"/>
      <c r="K473" s="273"/>
      <c r="L473" s="278"/>
      <c r="M473" s="279"/>
      <c r="N473" s="280"/>
      <c r="O473" s="280"/>
      <c r="P473" s="280"/>
      <c r="Q473" s="280"/>
      <c r="R473" s="280"/>
      <c r="S473" s="280"/>
      <c r="T473" s="281"/>
      <c r="AT473" s="282" t="s">
        <v>150</v>
      </c>
      <c r="AU473" s="282" t="s">
        <v>83</v>
      </c>
      <c r="AV473" s="271" t="s">
        <v>157</v>
      </c>
      <c r="AW473" s="271" t="s">
        <v>37</v>
      </c>
      <c r="AX473" s="271" t="s">
        <v>74</v>
      </c>
      <c r="AY473" s="282" t="s">
        <v>134</v>
      </c>
    </row>
    <row r="474" s="249" customFormat="true" ht="12.8" hidden="false" customHeight="false" outlineLevel="0" collapsed="false">
      <c r="B474" s="250"/>
      <c r="C474" s="251"/>
      <c r="D474" s="223" t="s">
        <v>150</v>
      </c>
      <c r="E474" s="252"/>
      <c r="F474" s="253" t="s">
        <v>156</v>
      </c>
      <c r="G474" s="251"/>
      <c r="H474" s="254" t="n">
        <v>1751.408</v>
      </c>
      <c r="I474" s="255"/>
      <c r="J474" s="251"/>
      <c r="K474" s="251"/>
      <c r="L474" s="256"/>
      <c r="M474" s="257"/>
      <c r="N474" s="258"/>
      <c r="O474" s="258"/>
      <c r="P474" s="258"/>
      <c r="Q474" s="258"/>
      <c r="R474" s="258"/>
      <c r="S474" s="258"/>
      <c r="T474" s="259"/>
      <c r="AT474" s="260" t="s">
        <v>150</v>
      </c>
      <c r="AU474" s="260" t="s">
        <v>83</v>
      </c>
      <c r="AV474" s="249" t="s">
        <v>141</v>
      </c>
      <c r="AW474" s="249" t="s">
        <v>37</v>
      </c>
      <c r="AX474" s="249" t="s">
        <v>18</v>
      </c>
      <c r="AY474" s="260" t="s">
        <v>134</v>
      </c>
    </row>
    <row r="475" s="24" customFormat="true" ht="16.5" hidden="false" customHeight="true" outlineLevel="0" collapsed="false">
      <c r="B475" s="25"/>
      <c r="C475" s="211" t="s">
        <v>723</v>
      </c>
      <c r="D475" s="211" t="s">
        <v>137</v>
      </c>
      <c r="E475" s="212" t="s">
        <v>724</v>
      </c>
      <c r="F475" s="213" t="s">
        <v>725</v>
      </c>
      <c r="G475" s="214" t="s">
        <v>167</v>
      </c>
      <c r="H475" s="215" t="n">
        <v>297.112</v>
      </c>
      <c r="I475" s="216"/>
      <c r="J475" s="217" t="n">
        <f aca="false">ROUND(I475*H475,2)</f>
        <v>0</v>
      </c>
      <c r="K475" s="213" t="s">
        <v>147</v>
      </c>
      <c r="L475" s="30"/>
      <c r="M475" s="218"/>
      <c r="N475" s="219" t="s">
        <v>45</v>
      </c>
      <c r="O475" s="62"/>
      <c r="P475" s="220" t="n">
        <f aca="false">O475*H475</f>
        <v>0</v>
      </c>
      <c r="Q475" s="220" t="n">
        <v>0</v>
      </c>
      <c r="R475" s="220" t="n">
        <f aca="false">Q475*H475</f>
        <v>0</v>
      </c>
      <c r="S475" s="220" t="n">
        <v>0</v>
      </c>
      <c r="T475" s="221" t="n">
        <f aca="false">S475*H475</f>
        <v>0</v>
      </c>
      <c r="AR475" s="3" t="s">
        <v>141</v>
      </c>
      <c r="AT475" s="3" t="s">
        <v>137</v>
      </c>
      <c r="AU475" s="3" t="s">
        <v>83</v>
      </c>
      <c r="AY475" s="3" t="s">
        <v>134</v>
      </c>
      <c r="BE475" s="222" t="n">
        <f aca="false">IF(N475="základní",J475,0)</f>
        <v>0</v>
      </c>
      <c r="BF475" s="222" t="n">
        <f aca="false">IF(N475="snížená",J475,0)</f>
        <v>0</v>
      </c>
      <c r="BG475" s="222" t="n">
        <f aca="false">IF(N475="zákl. přenesená",J475,0)</f>
        <v>0</v>
      </c>
      <c r="BH475" s="222" t="n">
        <f aca="false">IF(N475="sníž. přenesená",J475,0)</f>
        <v>0</v>
      </c>
      <c r="BI475" s="222" t="n">
        <f aca="false">IF(N475="nulová",J475,0)</f>
        <v>0</v>
      </c>
      <c r="BJ475" s="3" t="s">
        <v>18</v>
      </c>
      <c r="BK475" s="222" t="n">
        <f aca="false">ROUND(I475*H475,2)</f>
        <v>0</v>
      </c>
      <c r="BL475" s="3" t="s">
        <v>141</v>
      </c>
      <c r="BM475" s="3" t="s">
        <v>726</v>
      </c>
    </row>
    <row r="476" s="226" customFormat="true" ht="12.8" hidden="false" customHeight="false" outlineLevel="0" collapsed="false">
      <c r="B476" s="227"/>
      <c r="C476" s="228"/>
      <c r="D476" s="223" t="s">
        <v>150</v>
      </c>
      <c r="E476" s="229"/>
      <c r="F476" s="230" t="s">
        <v>727</v>
      </c>
      <c r="G476" s="228"/>
      <c r="H476" s="229"/>
      <c r="I476" s="231"/>
      <c r="J476" s="228"/>
      <c r="K476" s="228"/>
      <c r="L476" s="232"/>
      <c r="M476" s="233"/>
      <c r="N476" s="234"/>
      <c r="O476" s="234"/>
      <c r="P476" s="234"/>
      <c r="Q476" s="234"/>
      <c r="R476" s="234"/>
      <c r="S476" s="234"/>
      <c r="T476" s="235"/>
      <c r="AT476" s="236" t="s">
        <v>150</v>
      </c>
      <c r="AU476" s="236" t="s">
        <v>83</v>
      </c>
      <c r="AV476" s="226" t="s">
        <v>18</v>
      </c>
      <c r="AW476" s="226" t="s">
        <v>37</v>
      </c>
      <c r="AX476" s="226" t="s">
        <v>74</v>
      </c>
      <c r="AY476" s="236" t="s">
        <v>134</v>
      </c>
    </row>
    <row r="477" s="237" customFormat="true" ht="12.8" hidden="false" customHeight="false" outlineLevel="0" collapsed="false">
      <c r="B477" s="238"/>
      <c r="C477" s="239"/>
      <c r="D477" s="223" t="s">
        <v>150</v>
      </c>
      <c r="E477" s="240"/>
      <c r="F477" s="241" t="s">
        <v>728</v>
      </c>
      <c r="G477" s="239"/>
      <c r="H477" s="242" t="n">
        <v>297.112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AT477" s="248" t="s">
        <v>150</v>
      </c>
      <c r="AU477" s="248" t="s">
        <v>83</v>
      </c>
      <c r="AV477" s="237" t="s">
        <v>83</v>
      </c>
      <c r="AW477" s="237" t="s">
        <v>37</v>
      </c>
      <c r="AX477" s="237" t="s">
        <v>18</v>
      </c>
      <c r="AY477" s="248" t="s">
        <v>134</v>
      </c>
    </row>
    <row r="478" s="24" customFormat="true" ht="16.5" hidden="false" customHeight="true" outlineLevel="0" collapsed="false">
      <c r="B478" s="25"/>
      <c r="C478" s="211" t="s">
        <v>729</v>
      </c>
      <c r="D478" s="211" t="s">
        <v>137</v>
      </c>
      <c r="E478" s="212" t="s">
        <v>730</v>
      </c>
      <c r="F478" s="213" t="s">
        <v>731</v>
      </c>
      <c r="G478" s="214" t="s">
        <v>310</v>
      </c>
      <c r="H478" s="215" t="n">
        <v>250</v>
      </c>
      <c r="I478" s="216"/>
      <c r="J478" s="217" t="n">
        <f aca="false">ROUND(I478*H478,2)</f>
        <v>0</v>
      </c>
      <c r="K478" s="213"/>
      <c r="L478" s="30"/>
      <c r="M478" s="218"/>
      <c r="N478" s="219" t="s">
        <v>45</v>
      </c>
      <c r="O478" s="62"/>
      <c r="P478" s="220" t="n">
        <f aca="false">O478*H478</f>
        <v>0</v>
      </c>
      <c r="Q478" s="220" t="n">
        <v>0</v>
      </c>
      <c r="R478" s="220" t="n">
        <f aca="false">Q478*H478</f>
        <v>0</v>
      </c>
      <c r="S478" s="220" t="n">
        <v>0</v>
      </c>
      <c r="T478" s="221" t="n">
        <f aca="false">S478*H478</f>
        <v>0</v>
      </c>
      <c r="AR478" s="3" t="s">
        <v>141</v>
      </c>
      <c r="AT478" s="3" t="s">
        <v>137</v>
      </c>
      <c r="AU478" s="3" t="s">
        <v>83</v>
      </c>
      <c r="AY478" s="3" t="s">
        <v>134</v>
      </c>
      <c r="BE478" s="222" t="n">
        <f aca="false">IF(N478="základní",J478,0)</f>
        <v>0</v>
      </c>
      <c r="BF478" s="222" t="n">
        <f aca="false">IF(N478="snížená",J478,0)</f>
        <v>0</v>
      </c>
      <c r="BG478" s="222" t="n">
        <f aca="false">IF(N478="zákl. přenesená",J478,0)</f>
        <v>0</v>
      </c>
      <c r="BH478" s="222" t="n">
        <f aca="false">IF(N478="sníž. přenesená",J478,0)</f>
        <v>0</v>
      </c>
      <c r="BI478" s="222" t="n">
        <f aca="false">IF(N478="nulová",J478,0)</f>
        <v>0</v>
      </c>
      <c r="BJ478" s="3" t="s">
        <v>18</v>
      </c>
      <c r="BK478" s="222" t="n">
        <f aca="false">ROUND(I478*H478,2)</f>
        <v>0</v>
      </c>
      <c r="BL478" s="3" t="s">
        <v>141</v>
      </c>
      <c r="BM478" s="3" t="s">
        <v>732</v>
      </c>
    </row>
    <row r="479" s="237" customFormat="true" ht="12.8" hidden="false" customHeight="false" outlineLevel="0" collapsed="false">
      <c r="B479" s="238"/>
      <c r="C479" s="239"/>
      <c r="D479" s="223" t="s">
        <v>150</v>
      </c>
      <c r="E479" s="240"/>
      <c r="F479" s="241" t="s">
        <v>733</v>
      </c>
      <c r="G479" s="239"/>
      <c r="H479" s="242" t="n">
        <v>250</v>
      </c>
      <c r="I479" s="243"/>
      <c r="J479" s="239"/>
      <c r="K479" s="239"/>
      <c r="L479" s="244"/>
      <c r="M479" s="245"/>
      <c r="N479" s="246"/>
      <c r="O479" s="246"/>
      <c r="P479" s="246"/>
      <c r="Q479" s="246"/>
      <c r="R479" s="246"/>
      <c r="S479" s="246"/>
      <c r="T479" s="247"/>
      <c r="AT479" s="248" t="s">
        <v>150</v>
      </c>
      <c r="AU479" s="248" t="s">
        <v>83</v>
      </c>
      <c r="AV479" s="237" t="s">
        <v>83</v>
      </c>
      <c r="AW479" s="237" t="s">
        <v>37</v>
      </c>
      <c r="AX479" s="237" t="s">
        <v>18</v>
      </c>
      <c r="AY479" s="248" t="s">
        <v>134</v>
      </c>
    </row>
    <row r="480" s="24" customFormat="true" ht="16.5" hidden="false" customHeight="true" outlineLevel="0" collapsed="false">
      <c r="B480" s="25"/>
      <c r="C480" s="261" t="s">
        <v>734</v>
      </c>
      <c r="D480" s="261" t="s">
        <v>164</v>
      </c>
      <c r="E480" s="262" t="s">
        <v>735</v>
      </c>
      <c r="F480" s="263" t="s">
        <v>736</v>
      </c>
      <c r="G480" s="264" t="s">
        <v>310</v>
      </c>
      <c r="H480" s="265" t="n">
        <v>100</v>
      </c>
      <c r="I480" s="266"/>
      <c r="J480" s="267" t="n">
        <f aca="false">ROUND(I480*H480,2)</f>
        <v>0</v>
      </c>
      <c r="K480" s="263" t="s">
        <v>147</v>
      </c>
      <c r="L480" s="268"/>
      <c r="M480" s="269"/>
      <c r="N480" s="270" t="s">
        <v>45</v>
      </c>
      <c r="O480" s="62"/>
      <c r="P480" s="220" t="n">
        <f aca="false">O480*H480</f>
        <v>0</v>
      </c>
      <c r="Q480" s="220" t="n">
        <v>0</v>
      </c>
      <c r="R480" s="220" t="n">
        <f aca="false">Q480*H480</f>
        <v>0</v>
      </c>
      <c r="S480" s="220" t="n">
        <v>0</v>
      </c>
      <c r="T480" s="221" t="n">
        <f aca="false">S480*H480</f>
        <v>0</v>
      </c>
      <c r="AR480" s="3" t="s">
        <v>168</v>
      </c>
      <c r="AT480" s="3" t="s">
        <v>164</v>
      </c>
      <c r="AU480" s="3" t="s">
        <v>83</v>
      </c>
      <c r="AY480" s="3" t="s">
        <v>134</v>
      </c>
      <c r="BE480" s="222" t="n">
        <f aca="false">IF(N480="základní",J480,0)</f>
        <v>0</v>
      </c>
      <c r="BF480" s="222" t="n">
        <f aca="false">IF(N480="snížená",J480,0)</f>
        <v>0</v>
      </c>
      <c r="BG480" s="222" t="n">
        <f aca="false">IF(N480="zákl. přenesená",J480,0)</f>
        <v>0</v>
      </c>
      <c r="BH480" s="222" t="n">
        <f aca="false">IF(N480="sníž. přenesená",J480,0)</f>
        <v>0</v>
      </c>
      <c r="BI480" s="222" t="n">
        <f aca="false">IF(N480="nulová",J480,0)</f>
        <v>0</v>
      </c>
      <c r="BJ480" s="3" t="s">
        <v>18</v>
      </c>
      <c r="BK480" s="222" t="n">
        <f aca="false">ROUND(I480*H480,2)</f>
        <v>0</v>
      </c>
      <c r="BL480" s="3" t="s">
        <v>141</v>
      </c>
      <c r="BM480" s="3" t="s">
        <v>737</v>
      </c>
    </row>
    <row r="481" s="24" customFormat="true" ht="16.5" hidden="false" customHeight="true" outlineLevel="0" collapsed="false">
      <c r="B481" s="25"/>
      <c r="C481" s="211" t="s">
        <v>738</v>
      </c>
      <c r="D481" s="211" t="s">
        <v>137</v>
      </c>
      <c r="E481" s="212" t="s">
        <v>739</v>
      </c>
      <c r="F481" s="213" t="s">
        <v>740</v>
      </c>
      <c r="G481" s="214" t="s">
        <v>741</v>
      </c>
      <c r="H481" s="215" t="n">
        <v>1</v>
      </c>
      <c r="I481" s="216"/>
      <c r="J481" s="217" t="n">
        <f aca="false">ROUND(I481*H481,2)</f>
        <v>0</v>
      </c>
      <c r="K481" s="213"/>
      <c r="L481" s="30"/>
      <c r="M481" s="218"/>
      <c r="N481" s="219" t="s">
        <v>45</v>
      </c>
      <c r="O481" s="62"/>
      <c r="P481" s="220" t="n">
        <f aca="false">O481*H481</f>
        <v>0</v>
      </c>
      <c r="Q481" s="220" t="n">
        <v>0</v>
      </c>
      <c r="R481" s="220" t="n">
        <f aca="false">Q481*H481</f>
        <v>0</v>
      </c>
      <c r="S481" s="220" t="n">
        <v>0</v>
      </c>
      <c r="T481" s="221" t="n">
        <f aca="false">S481*H481</f>
        <v>0</v>
      </c>
      <c r="AR481" s="3" t="s">
        <v>141</v>
      </c>
      <c r="AT481" s="3" t="s">
        <v>137</v>
      </c>
      <c r="AU481" s="3" t="s">
        <v>83</v>
      </c>
      <c r="AY481" s="3" t="s">
        <v>134</v>
      </c>
      <c r="BE481" s="222" t="n">
        <f aca="false">IF(N481="základní",J481,0)</f>
        <v>0</v>
      </c>
      <c r="BF481" s="222" t="n">
        <f aca="false">IF(N481="snížená",J481,0)</f>
        <v>0</v>
      </c>
      <c r="BG481" s="222" t="n">
        <f aca="false">IF(N481="zákl. přenesená",J481,0)</f>
        <v>0</v>
      </c>
      <c r="BH481" s="222" t="n">
        <f aca="false">IF(N481="sníž. přenesená",J481,0)</f>
        <v>0</v>
      </c>
      <c r="BI481" s="222" t="n">
        <f aca="false">IF(N481="nulová",J481,0)</f>
        <v>0</v>
      </c>
      <c r="BJ481" s="3" t="s">
        <v>18</v>
      </c>
      <c r="BK481" s="222" t="n">
        <f aca="false">ROUND(I481*H481,2)</f>
        <v>0</v>
      </c>
      <c r="BL481" s="3" t="s">
        <v>141</v>
      </c>
      <c r="BM481" s="3" t="s">
        <v>742</v>
      </c>
    </row>
    <row r="482" s="194" customFormat="true" ht="25.9" hidden="false" customHeight="true" outlineLevel="0" collapsed="false">
      <c r="B482" s="195"/>
      <c r="C482" s="196"/>
      <c r="D482" s="197" t="s">
        <v>73</v>
      </c>
      <c r="E482" s="198" t="s">
        <v>743</v>
      </c>
      <c r="F482" s="198" t="s">
        <v>744</v>
      </c>
      <c r="G482" s="196"/>
      <c r="H482" s="196"/>
      <c r="I482" s="199"/>
      <c r="J482" s="200" t="n">
        <f aca="false">BK482</f>
        <v>0</v>
      </c>
      <c r="K482" s="196"/>
      <c r="L482" s="201"/>
      <c r="M482" s="202"/>
      <c r="N482" s="203"/>
      <c r="O482" s="203"/>
      <c r="P482" s="204" t="n">
        <f aca="false">SUM(P483:P584)</f>
        <v>0</v>
      </c>
      <c r="Q482" s="203"/>
      <c r="R482" s="204" t="n">
        <f aca="false">SUM(R483:R584)</f>
        <v>0</v>
      </c>
      <c r="S482" s="203"/>
      <c r="T482" s="205" t="n">
        <f aca="false">SUM(T483:T584)</f>
        <v>0</v>
      </c>
      <c r="AR482" s="206" t="s">
        <v>141</v>
      </c>
      <c r="AT482" s="207" t="s">
        <v>73</v>
      </c>
      <c r="AU482" s="207" t="s">
        <v>74</v>
      </c>
      <c r="AY482" s="206" t="s">
        <v>134</v>
      </c>
      <c r="BK482" s="208" t="n">
        <f aca="false">SUM(BK483:BK584)</f>
        <v>0</v>
      </c>
    </row>
    <row r="483" s="24" customFormat="true" ht="16.5" hidden="false" customHeight="true" outlineLevel="0" collapsed="false">
      <c r="B483" s="25"/>
      <c r="C483" s="211" t="s">
        <v>745</v>
      </c>
      <c r="D483" s="211" t="s">
        <v>137</v>
      </c>
      <c r="E483" s="212" t="s">
        <v>746</v>
      </c>
      <c r="F483" s="213" t="s">
        <v>747</v>
      </c>
      <c r="G483" s="214" t="s">
        <v>167</v>
      </c>
      <c r="H483" s="215" t="n">
        <v>12250.344</v>
      </c>
      <c r="I483" s="216"/>
      <c r="J483" s="217" t="n">
        <f aca="false">ROUND(I483*H483,2)</f>
        <v>0</v>
      </c>
      <c r="K483" s="213" t="s">
        <v>147</v>
      </c>
      <c r="L483" s="30"/>
      <c r="M483" s="218"/>
      <c r="N483" s="219" t="s">
        <v>45</v>
      </c>
      <c r="O483" s="62"/>
      <c r="P483" s="220" t="n">
        <f aca="false">O483*H483</f>
        <v>0</v>
      </c>
      <c r="Q483" s="220" t="n">
        <v>0</v>
      </c>
      <c r="R483" s="220" t="n">
        <f aca="false">Q483*H483</f>
        <v>0</v>
      </c>
      <c r="S483" s="220" t="n">
        <v>0</v>
      </c>
      <c r="T483" s="221" t="n">
        <f aca="false">S483*H483</f>
        <v>0</v>
      </c>
      <c r="AR483" s="3" t="s">
        <v>748</v>
      </c>
      <c r="AT483" s="3" t="s">
        <v>137</v>
      </c>
      <c r="AU483" s="3" t="s">
        <v>18</v>
      </c>
      <c r="AY483" s="3" t="s">
        <v>134</v>
      </c>
      <c r="BE483" s="222" t="n">
        <f aca="false">IF(N483="základní",J483,0)</f>
        <v>0</v>
      </c>
      <c r="BF483" s="222" t="n">
        <f aca="false">IF(N483="snížená",J483,0)</f>
        <v>0</v>
      </c>
      <c r="BG483" s="222" t="n">
        <f aca="false">IF(N483="zákl. přenesená",J483,0)</f>
        <v>0</v>
      </c>
      <c r="BH483" s="222" t="n">
        <f aca="false">IF(N483="sníž. přenesená",J483,0)</f>
        <v>0</v>
      </c>
      <c r="BI483" s="222" t="n">
        <f aca="false">IF(N483="nulová",J483,0)</f>
        <v>0</v>
      </c>
      <c r="BJ483" s="3" t="s">
        <v>18</v>
      </c>
      <c r="BK483" s="222" t="n">
        <f aca="false">ROUND(I483*H483,2)</f>
        <v>0</v>
      </c>
      <c r="BL483" s="3" t="s">
        <v>748</v>
      </c>
      <c r="BM483" s="3" t="s">
        <v>749</v>
      </c>
    </row>
    <row r="484" s="24" customFormat="true" ht="12.8" hidden="false" customHeight="false" outlineLevel="0" collapsed="false">
      <c r="B484" s="25"/>
      <c r="C484" s="26"/>
      <c r="D484" s="223" t="s">
        <v>143</v>
      </c>
      <c r="E484" s="26"/>
      <c r="F484" s="224" t="s">
        <v>750</v>
      </c>
      <c r="G484" s="26"/>
      <c r="H484" s="26"/>
      <c r="I484" s="128"/>
      <c r="J484" s="26"/>
      <c r="K484" s="26"/>
      <c r="L484" s="30"/>
      <c r="M484" s="225"/>
      <c r="N484" s="62"/>
      <c r="O484" s="62"/>
      <c r="P484" s="62"/>
      <c r="Q484" s="62"/>
      <c r="R484" s="62"/>
      <c r="S484" s="62"/>
      <c r="T484" s="63"/>
      <c r="AT484" s="3" t="s">
        <v>143</v>
      </c>
      <c r="AU484" s="3" t="s">
        <v>18</v>
      </c>
    </row>
    <row r="485" s="237" customFormat="true" ht="12.8" hidden="false" customHeight="false" outlineLevel="0" collapsed="false">
      <c r="B485" s="238"/>
      <c r="C485" s="239"/>
      <c r="D485" s="223" t="s">
        <v>150</v>
      </c>
      <c r="E485" s="240"/>
      <c r="F485" s="241" t="s">
        <v>751</v>
      </c>
      <c r="G485" s="239"/>
      <c r="H485" s="242" t="n">
        <v>1533.6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AT485" s="248" t="s">
        <v>150</v>
      </c>
      <c r="AU485" s="248" t="s">
        <v>18</v>
      </c>
      <c r="AV485" s="237" t="s">
        <v>83</v>
      </c>
      <c r="AW485" s="237" t="s">
        <v>37</v>
      </c>
      <c r="AX485" s="237" t="s">
        <v>74</v>
      </c>
      <c r="AY485" s="248" t="s">
        <v>134</v>
      </c>
    </row>
    <row r="486" s="237" customFormat="true" ht="12.8" hidden="false" customHeight="false" outlineLevel="0" collapsed="false">
      <c r="B486" s="238"/>
      <c r="C486" s="239"/>
      <c r="D486" s="223" t="s">
        <v>150</v>
      </c>
      <c r="E486" s="240"/>
      <c r="F486" s="241" t="s">
        <v>752</v>
      </c>
      <c r="G486" s="239"/>
      <c r="H486" s="242" t="n">
        <v>3904.2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AT486" s="248" t="s">
        <v>150</v>
      </c>
      <c r="AU486" s="248" t="s">
        <v>18</v>
      </c>
      <c r="AV486" s="237" t="s">
        <v>83</v>
      </c>
      <c r="AW486" s="237" t="s">
        <v>37</v>
      </c>
      <c r="AX486" s="237" t="s">
        <v>74</v>
      </c>
      <c r="AY486" s="248" t="s">
        <v>134</v>
      </c>
    </row>
    <row r="487" s="237" customFormat="true" ht="12.8" hidden="false" customHeight="false" outlineLevel="0" collapsed="false">
      <c r="B487" s="238"/>
      <c r="C487" s="239"/>
      <c r="D487" s="223" t="s">
        <v>150</v>
      </c>
      <c r="E487" s="240"/>
      <c r="F487" s="241" t="s">
        <v>753</v>
      </c>
      <c r="G487" s="239"/>
      <c r="H487" s="242" t="n">
        <v>296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AT487" s="248" t="s">
        <v>150</v>
      </c>
      <c r="AU487" s="248" t="s">
        <v>18</v>
      </c>
      <c r="AV487" s="237" t="s">
        <v>83</v>
      </c>
      <c r="AW487" s="237" t="s">
        <v>37</v>
      </c>
      <c r="AX487" s="237" t="s">
        <v>74</v>
      </c>
      <c r="AY487" s="248" t="s">
        <v>134</v>
      </c>
    </row>
    <row r="488" s="237" customFormat="true" ht="12.8" hidden="false" customHeight="false" outlineLevel="0" collapsed="false">
      <c r="B488" s="238"/>
      <c r="C488" s="239"/>
      <c r="D488" s="223" t="s">
        <v>150</v>
      </c>
      <c r="E488" s="240"/>
      <c r="F488" s="241" t="s">
        <v>754</v>
      </c>
      <c r="G488" s="239"/>
      <c r="H488" s="242" t="n">
        <v>1.48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AT488" s="248" t="s">
        <v>150</v>
      </c>
      <c r="AU488" s="248" t="s">
        <v>18</v>
      </c>
      <c r="AV488" s="237" t="s">
        <v>83</v>
      </c>
      <c r="AW488" s="237" t="s">
        <v>37</v>
      </c>
      <c r="AX488" s="237" t="s">
        <v>74</v>
      </c>
      <c r="AY488" s="248" t="s">
        <v>134</v>
      </c>
    </row>
    <row r="489" s="237" customFormat="true" ht="12.8" hidden="false" customHeight="false" outlineLevel="0" collapsed="false">
      <c r="B489" s="238"/>
      <c r="C489" s="239"/>
      <c r="D489" s="223" t="s">
        <v>150</v>
      </c>
      <c r="E489" s="240"/>
      <c r="F489" s="241" t="s">
        <v>755</v>
      </c>
      <c r="G489" s="239"/>
      <c r="H489" s="242" t="n">
        <v>1.48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AT489" s="248" t="s">
        <v>150</v>
      </c>
      <c r="AU489" s="248" t="s">
        <v>18</v>
      </c>
      <c r="AV489" s="237" t="s">
        <v>83</v>
      </c>
      <c r="AW489" s="237" t="s">
        <v>37</v>
      </c>
      <c r="AX489" s="237" t="s">
        <v>74</v>
      </c>
      <c r="AY489" s="248" t="s">
        <v>134</v>
      </c>
    </row>
    <row r="490" s="237" customFormat="true" ht="12.8" hidden="false" customHeight="false" outlineLevel="0" collapsed="false">
      <c r="B490" s="238"/>
      <c r="C490" s="239"/>
      <c r="D490" s="223" t="s">
        <v>150</v>
      </c>
      <c r="E490" s="240"/>
      <c r="F490" s="241" t="s">
        <v>756</v>
      </c>
      <c r="G490" s="239"/>
      <c r="H490" s="242" t="n">
        <v>6065.684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AT490" s="248" t="s">
        <v>150</v>
      </c>
      <c r="AU490" s="248" t="s">
        <v>18</v>
      </c>
      <c r="AV490" s="237" t="s">
        <v>83</v>
      </c>
      <c r="AW490" s="237" t="s">
        <v>37</v>
      </c>
      <c r="AX490" s="237" t="s">
        <v>74</v>
      </c>
      <c r="AY490" s="248" t="s">
        <v>134</v>
      </c>
    </row>
    <row r="491" s="237" customFormat="true" ht="12.8" hidden="false" customHeight="false" outlineLevel="0" collapsed="false">
      <c r="B491" s="238"/>
      <c r="C491" s="239"/>
      <c r="D491" s="223" t="s">
        <v>150</v>
      </c>
      <c r="E491" s="240"/>
      <c r="F491" s="241" t="s">
        <v>757</v>
      </c>
      <c r="G491" s="239"/>
      <c r="H491" s="242" t="n">
        <v>117.75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AT491" s="248" t="s">
        <v>150</v>
      </c>
      <c r="AU491" s="248" t="s">
        <v>18</v>
      </c>
      <c r="AV491" s="237" t="s">
        <v>83</v>
      </c>
      <c r="AW491" s="237" t="s">
        <v>37</v>
      </c>
      <c r="AX491" s="237" t="s">
        <v>74</v>
      </c>
      <c r="AY491" s="248" t="s">
        <v>134</v>
      </c>
    </row>
    <row r="492" s="237" customFormat="true" ht="12.8" hidden="false" customHeight="false" outlineLevel="0" collapsed="false">
      <c r="B492" s="238"/>
      <c r="C492" s="239"/>
      <c r="D492" s="223" t="s">
        <v>150</v>
      </c>
      <c r="E492" s="240"/>
      <c r="F492" s="241" t="s">
        <v>758</v>
      </c>
      <c r="G492" s="239"/>
      <c r="H492" s="242" t="n">
        <v>43.969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AT492" s="248" t="s">
        <v>150</v>
      </c>
      <c r="AU492" s="248" t="s">
        <v>18</v>
      </c>
      <c r="AV492" s="237" t="s">
        <v>83</v>
      </c>
      <c r="AW492" s="237" t="s">
        <v>37</v>
      </c>
      <c r="AX492" s="237" t="s">
        <v>74</v>
      </c>
      <c r="AY492" s="248" t="s">
        <v>134</v>
      </c>
    </row>
    <row r="493" s="237" customFormat="true" ht="12.8" hidden="false" customHeight="false" outlineLevel="0" collapsed="false">
      <c r="B493" s="238"/>
      <c r="C493" s="239"/>
      <c r="D493" s="223" t="s">
        <v>150</v>
      </c>
      <c r="E493" s="240"/>
      <c r="F493" s="241" t="s">
        <v>759</v>
      </c>
      <c r="G493" s="239"/>
      <c r="H493" s="242" t="n">
        <v>5.478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150</v>
      </c>
      <c r="AU493" s="248" t="s">
        <v>18</v>
      </c>
      <c r="AV493" s="237" t="s">
        <v>83</v>
      </c>
      <c r="AW493" s="237" t="s">
        <v>37</v>
      </c>
      <c r="AX493" s="237" t="s">
        <v>74</v>
      </c>
      <c r="AY493" s="248" t="s">
        <v>134</v>
      </c>
    </row>
    <row r="494" s="237" customFormat="true" ht="12.8" hidden="false" customHeight="false" outlineLevel="0" collapsed="false">
      <c r="B494" s="238"/>
      <c r="C494" s="239"/>
      <c r="D494" s="223" t="s">
        <v>150</v>
      </c>
      <c r="E494" s="240"/>
      <c r="F494" s="241" t="s">
        <v>760</v>
      </c>
      <c r="G494" s="239"/>
      <c r="H494" s="242" t="n">
        <v>280.703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AT494" s="248" t="s">
        <v>150</v>
      </c>
      <c r="AU494" s="248" t="s">
        <v>18</v>
      </c>
      <c r="AV494" s="237" t="s">
        <v>83</v>
      </c>
      <c r="AW494" s="237" t="s">
        <v>37</v>
      </c>
      <c r="AX494" s="237" t="s">
        <v>74</v>
      </c>
      <c r="AY494" s="248" t="s">
        <v>134</v>
      </c>
    </row>
    <row r="495" s="249" customFormat="true" ht="12.8" hidden="false" customHeight="false" outlineLevel="0" collapsed="false">
      <c r="B495" s="250"/>
      <c r="C495" s="251"/>
      <c r="D495" s="223" t="s">
        <v>150</v>
      </c>
      <c r="E495" s="252"/>
      <c r="F495" s="253" t="s">
        <v>156</v>
      </c>
      <c r="G495" s="251"/>
      <c r="H495" s="254" t="n">
        <v>12250.344</v>
      </c>
      <c r="I495" s="255"/>
      <c r="J495" s="251"/>
      <c r="K495" s="251"/>
      <c r="L495" s="256"/>
      <c r="M495" s="257"/>
      <c r="N495" s="258"/>
      <c r="O495" s="258"/>
      <c r="P495" s="258"/>
      <c r="Q495" s="258"/>
      <c r="R495" s="258"/>
      <c r="S495" s="258"/>
      <c r="T495" s="259"/>
      <c r="AT495" s="260" t="s">
        <v>150</v>
      </c>
      <c r="AU495" s="260" t="s">
        <v>18</v>
      </c>
      <c r="AV495" s="249" t="s">
        <v>141</v>
      </c>
      <c r="AW495" s="249" t="s">
        <v>37</v>
      </c>
      <c r="AX495" s="249" t="s">
        <v>18</v>
      </c>
      <c r="AY495" s="260" t="s">
        <v>134</v>
      </c>
    </row>
    <row r="496" s="24" customFormat="true" ht="16.5" hidden="false" customHeight="true" outlineLevel="0" collapsed="false">
      <c r="B496" s="25"/>
      <c r="C496" s="211" t="s">
        <v>761</v>
      </c>
      <c r="D496" s="211" t="s">
        <v>137</v>
      </c>
      <c r="E496" s="212" t="s">
        <v>762</v>
      </c>
      <c r="F496" s="213" t="s">
        <v>763</v>
      </c>
      <c r="G496" s="214" t="s">
        <v>167</v>
      </c>
      <c r="H496" s="215" t="n">
        <v>31.175</v>
      </c>
      <c r="I496" s="216"/>
      <c r="J496" s="217" t="n">
        <f aca="false">ROUND(I496*H496,2)</f>
        <v>0</v>
      </c>
      <c r="K496" s="213" t="s">
        <v>147</v>
      </c>
      <c r="L496" s="30"/>
      <c r="M496" s="218"/>
      <c r="N496" s="219" t="s">
        <v>45</v>
      </c>
      <c r="O496" s="62"/>
      <c r="P496" s="220" t="n">
        <f aca="false">O496*H496</f>
        <v>0</v>
      </c>
      <c r="Q496" s="220" t="n">
        <v>0</v>
      </c>
      <c r="R496" s="220" t="n">
        <f aca="false">Q496*H496</f>
        <v>0</v>
      </c>
      <c r="S496" s="220" t="n">
        <v>0</v>
      </c>
      <c r="T496" s="221" t="n">
        <f aca="false">S496*H496</f>
        <v>0</v>
      </c>
      <c r="AR496" s="3" t="s">
        <v>748</v>
      </c>
      <c r="AT496" s="3" t="s">
        <v>137</v>
      </c>
      <c r="AU496" s="3" t="s">
        <v>18</v>
      </c>
      <c r="AY496" s="3" t="s">
        <v>134</v>
      </c>
      <c r="BE496" s="222" t="n">
        <f aca="false">IF(N496="základní",J496,0)</f>
        <v>0</v>
      </c>
      <c r="BF496" s="222" t="n">
        <f aca="false">IF(N496="snížená",J496,0)</f>
        <v>0</v>
      </c>
      <c r="BG496" s="222" t="n">
        <f aca="false">IF(N496="zákl. přenesená",J496,0)</f>
        <v>0</v>
      </c>
      <c r="BH496" s="222" t="n">
        <f aca="false">IF(N496="sníž. přenesená",J496,0)</f>
        <v>0</v>
      </c>
      <c r="BI496" s="222" t="n">
        <f aca="false">IF(N496="nulová",J496,0)</f>
        <v>0</v>
      </c>
      <c r="BJ496" s="3" t="s">
        <v>18</v>
      </c>
      <c r="BK496" s="222" t="n">
        <f aca="false">ROUND(I496*H496,2)</f>
        <v>0</v>
      </c>
      <c r="BL496" s="3" t="s">
        <v>748</v>
      </c>
      <c r="BM496" s="3" t="s">
        <v>764</v>
      </c>
    </row>
    <row r="497" s="24" customFormat="true" ht="12.8" hidden="false" customHeight="false" outlineLevel="0" collapsed="false">
      <c r="B497" s="25"/>
      <c r="C497" s="26"/>
      <c r="D497" s="223" t="s">
        <v>143</v>
      </c>
      <c r="E497" s="26"/>
      <c r="F497" s="224" t="s">
        <v>750</v>
      </c>
      <c r="G497" s="26"/>
      <c r="H497" s="26"/>
      <c r="I497" s="128"/>
      <c r="J497" s="26"/>
      <c r="K497" s="26"/>
      <c r="L497" s="30"/>
      <c r="M497" s="225"/>
      <c r="N497" s="62"/>
      <c r="O497" s="62"/>
      <c r="P497" s="62"/>
      <c r="Q497" s="62"/>
      <c r="R497" s="62"/>
      <c r="S497" s="62"/>
      <c r="T497" s="63"/>
      <c r="AT497" s="3" t="s">
        <v>143</v>
      </c>
      <c r="AU497" s="3" t="s">
        <v>18</v>
      </c>
    </row>
    <row r="498" s="237" customFormat="true" ht="12.8" hidden="false" customHeight="false" outlineLevel="0" collapsed="false">
      <c r="B498" s="238"/>
      <c r="C498" s="239"/>
      <c r="D498" s="223" t="s">
        <v>150</v>
      </c>
      <c r="E498" s="240"/>
      <c r="F498" s="241" t="s">
        <v>765</v>
      </c>
      <c r="G498" s="239"/>
      <c r="H498" s="242" t="n">
        <v>5.215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AT498" s="248" t="s">
        <v>150</v>
      </c>
      <c r="AU498" s="248" t="s">
        <v>18</v>
      </c>
      <c r="AV498" s="237" t="s">
        <v>83</v>
      </c>
      <c r="AW498" s="237" t="s">
        <v>37</v>
      </c>
      <c r="AX498" s="237" t="s">
        <v>74</v>
      </c>
      <c r="AY498" s="248" t="s">
        <v>134</v>
      </c>
    </row>
    <row r="499" s="237" customFormat="true" ht="12.8" hidden="false" customHeight="false" outlineLevel="0" collapsed="false">
      <c r="B499" s="238"/>
      <c r="C499" s="239"/>
      <c r="D499" s="223" t="s">
        <v>150</v>
      </c>
      <c r="E499" s="240"/>
      <c r="F499" s="241" t="s">
        <v>766</v>
      </c>
      <c r="G499" s="239"/>
      <c r="H499" s="242" t="n">
        <v>25.96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AT499" s="248" t="s">
        <v>150</v>
      </c>
      <c r="AU499" s="248" t="s">
        <v>18</v>
      </c>
      <c r="AV499" s="237" t="s">
        <v>83</v>
      </c>
      <c r="AW499" s="237" t="s">
        <v>37</v>
      </c>
      <c r="AX499" s="237" t="s">
        <v>74</v>
      </c>
      <c r="AY499" s="248" t="s">
        <v>134</v>
      </c>
    </row>
    <row r="500" s="249" customFormat="true" ht="12.8" hidden="false" customHeight="false" outlineLevel="0" collapsed="false">
      <c r="B500" s="250"/>
      <c r="C500" s="251"/>
      <c r="D500" s="223" t="s">
        <v>150</v>
      </c>
      <c r="E500" s="252"/>
      <c r="F500" s="253" t="s">
        <v>156</v>
      </c>
      <c r="G500" s="251"/>
      <c r="H500" s="254" t="n">
        <v>31.175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AT500" s="260" t="s">
        <v>150</v>
      </c>
      <c r="AU500" s="260" t="s">
        <v>18</v>
      </c>
      <c r="AV500" s="249" t="s">
        <v>141</v>
      </c>
      <c r="AW500" s="249" t="s">
        <v>37</v>
      </c>
      <c r="AX500" s="249" t="s">
        <v>18</v>
      </c>
      <c r="AY500" s="260" t="s">
        <v>134</v>
      </c>
    </row>
    <row r="501" s="24" customFormat="true" ht="16.5" hidden="false" customHeight="true" outlineLevel="0" collapsed="false">
      <c r="B501" s="25"/>
      <c r="C501" s="211" t="s">
        <v>767</v>
      </c>
      <c r="D501" s="211" t="s">
        <v>137</v>
      </c>
      <c r="E501" s="212" t="s">
        <v>768</v>
      </c>
      <c r="F501" s="213" t="s">
        <v>769</v>
      </c>
      <c r="G501" s="214" t="s">
        <v>167</v>
      </c>
      <c r="H501" s="215" t="n">
        <v>5144.582</v>
      </c>
      <c r="I501" s="216"/>
      <c r="J501" s="217" t="n">
        <f aca="false">ROUND(I501*H501,2)</f>
        <v>0</v>
      </c>
      <c r="K501" s="213" t="s">
        <v>147</v>
      </c>
      <c r="L501" s="30"/>
      <c r="M501" s="218"/>
      <c r="N501" s="219" t="s">
        <v>45</v>
      </c>
      <c r="O501" s="62"/>
      <c r="P501" s="220" t="n">
        <f aca="false">O501*H501</f>
        <v>0</v>
      </c>
      <c r="Q501" s="220" t="n">
        <v>0</v>
      </c>
      <c r="R501" s="220" t="n">
        <f aca="false">Q501*H501</f>
        <v>0</v>
      </c>
      <c r="S501" s="220" t="n">
        <v>0</v>
      </c>
      <c r="T501" s="221" t="n">
        <f aca="false">S501*H501</f>
        <v>0</v>
      </c>
      <c r="AR501" s="3" t="s">
        <v>748</v>
      </c>
      <c r="AT501" s="3" t="s">
        <v>137</v>
      </c>
      <c r="AU501" s="3" t="s">
        <v>18</v>
      </c>
      <c r="AY501" s="3" t="s">
        <v>134</v>
      </c>
      <c r="BE501" s="222" t="n">
        <f aca="false">IF(N501="základní",J501,0)</f>
        <v>0</v>
      </c>
      <c r="BF501" s="222" t="n">
        <f aca="false">IF(N501="snížená",J501,0)</f>
        <v>0</v>
      </c>
      <c r="BG501" s="222" t="n">
        <f aca="false">IF(N501="zákl. přenesená",J501,0)</f>
        <v>0</v>
      </c>
      <c r="BH501" s="222" t="n">
        <f aca="false">IF(N501="sníž. přenesená",J501,0)</f>
        <v>0</v>
      </c>
      <c r="BI501" s="222" t="n">
        <f aca="false">IF(N501="nulová",J501,0)</f>
        <v>0</v>
      </c>
      <c r="BJ501" s="3" t="s">
        <v>18</v>
      </c>
      <c r="BK501" s="222" t="n">
        <f aca="false">ROUND(I501*H501,2)</f>
        <v>0</v>
      </c>
      <c r="BL501" s="3" t="s">
        <v>748</v>
      </c>
      <c r="BM501" s="3" t="s">
        <v>770</v>
      </c>
    </row>
    <row r="502" s="24" customFormat="true" ht="12.8" hidden="false" customHeight="false" outlineLevel="0" collapsed="false">
      <c r="B502" s="25"/>
      <c r="C502" s="26"/>
      <c r="D502" s="223" t="s">
        <v>143</v>
      </c>
      <c r="E502" s="26"/>
      <c r="F502" s="224" t="s">
        <v>750</v>
      </c>
      <c r="G502" s="26"/>
      <c r="H502" s="26"/>
      <c r="I502" s="128"/>
      <c r="J502" s="26"/>
      <c r="K502" s="26"/>
      <c r="L502" s="30"/>
      <c r="M502" s="225"/>
      <c r="N502" s="62"/>
      <c r="O502" s="62"/>
      <c r="P502" s="62"/>
      <c r="Q502" s="62"/>
      <c r="R502" s="62"/>
      <c r="S502" s="62"/>
      <c r="T502" s="63"/>
      <c r="AT502" s="3" t="s">
        <v>143</v>
      </c>
      <c r="AU502" s="3" t="s">
        <v>18</v>
      </c>
    </row>
    <row r="503" s="237" customFormat="true" ht="12.8" hidden="false" customHeight="false" outlineLevel="0" collapsed="false">
      <c r="B503" s="238"/>
      <c r="C503" s="239"/>
      <c r="D503" s="223" t="s">
        <v>150</v>
      </c>
      <c r="E503" s="240"/>
      <c r="F503" s="241" t="s">
        <v>771</v>
      </c>
      <c r="G503" s="239"/>
      <c r="H503" s="242" t="n">
        <v>3904.2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AT503" s="248" t="s">
        <v>150</v>
      </c>
      <c r="AU503" s="248" t="s">
        <v>18</v>
      </c>
      <c r="AV503" s="237" t="s">
        <v>83</v>
      </c>
      <c r="AW503" s="237" t="s">
        <v>37</v>
      </c>
      <c r="AX503" s="237" t="s">
        <v>74</v>
      </c>
      <c r="AY503" s="248" t="s">
        <v>134</v>
      </c>
    </row>
    <row r="504" s="237" customFormat="true" ht="12.8" hidden="false" customHeight="false" outlineLevel="0" collapsed="false">
      <c r="B504" s="238"/>
      <c r="C504" s="239"/>
      <c r="D504" s="223" t="s">
        <v>150</v>
      </c>
      <c r="E504" s="240"/>
      <c r="F504" s="241" t="s">
        <v>772</v>
      </c>
      <c r="G504" s="239"/>
      <c r="H504" s="242" t="n">
        <v>459.23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150</v>
      </c>
      <c r="AU504" s="248" t="s">
        <v>18</v>
      </c>
      <c r="AV504" s="237" t="s">
        <v>83</v>
      </c>
      <c r="AW504" s="237" t="s">
        <v>37</v>
      </c>
      <c r="AX504" s="237" t="s">
        <v>74</v>
      </c>
      <c r="AY504" s="248" t="s">
        <v>134</v>
      </c>
    </row>
    <row r="505" s="237" customFormat="true" ht="12.8" hidden="false" customHeight="false" outlineLevel="0" collapsed="false">
      <c r="B505" s="238"/>
      <c r="C505" s="239"/>
      <c r="D505" s="223" t="s">
        <v>150</v>
      </c>
      <c r="E505" s="240"/>
      <c r="F505" s="241" t="s">
        <v>773</v>
      </c>
      <c r="G505" s="239"/>
      <c r="H505" s="242" t="n">
        <v>781.152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AT505" s="248" t="s">
        <v>150</v>
      </c>
      <c r="AU505" s="248" t="s">
        <v>18</v>
      </c>
      <c r="AV505" s="237" t="s">
        <v>83</v>
      </c>
      <c r="AW505" s="237" t="s">
        <v>37</v>
      </c>
      <c r="AX505" s="237" t="s">
        <v>74</v>
      </c>
      <c r="AY505" s="248" t="s">
        <v>134</v>
      </c>
    </row>
    <row r="506" s="249" customFormat="true" ht="12.8" hidden="false" customHeight="false" outlineLevel="0" collapsed="false">
      <c r="B506" s="250"/>
      <c r="C506" s="251"/>
      <c r="D506" s="223" t="s">
        <v>150</v>
      </c>
      <c r="E506" s="252"/>
      <c r="F506" s="253" t="s">
        <v>156</v>
      </c>
      <c r="G506" s="251"/>
      <c r="H506" s="254" t="n">
        <v>5144.582</v>
      </c>
      <c r="I506" s="255"/>
      <c r="J506" s="251"/>
      <c r="K506" s="251"/>
      <c r="L506" s="256"/>
      <c r="M506" s="257"/>
      <c r="N506" s="258"/>
      <c r="O506" s="258"/>
      <c r="P506" s="258"/>
      <c r="Q506" s="258"/>
      <c r="R506" s="258"/>
      <c r="S506" s="258"/>
      <c r="T506" s="259"/>
      <c r="AT506" s="260" t="s">
        <v>150</v>
      </c>
      <c r="AU506" s="260" t="s">
        <v>18</v>
      </c>
      <c r="AV506" s="249" t="s">
        <v>141</v>
      </c>
      <c r="AW506" s="249" t="s">
        <v>37</v>
      </c>
      <c r="AX506" s="249" t="s">
        <v>18</v>
      </c>
      <c r="AY506" s="260" t="s">
        <v>134</v>
      </c>
    </row>
    <row r="507" s="24" customFormat="true" ht="22.5" hidden="false" customHeight="true" outlineLevel="0" collapsed="false">
      <c r="B507" s="25"/>
      <c r="C507" s="211" t="s">
        <v>774</v>
      </c>
      <c r="D507" s="211" t="s">
        <v>137</v>
      </c>
      <c r="E507" s="212" t="s">
        <v>775</v>
      </c>
      <c r="F507" s="213" t="s">
        <v>776</v>
      </c>
      <c r="G507" s="214" t="s">
        <v>167</v>
      </c>
      <c r="H507" s="215" t="n">
        <v>1653.935</v>
      </c>
      <c r="I507" s="216"/>
      <c r="J507" s="217" t="n">
        <f aca="false">ROUND(I507*H507,2)</f>
        <v>0</v>
      </c>
      <c r="K507" s="213" t="s">
        <v>147</v>
      </c>
      <c r="L507" s="30"/>
      <c r="M507" s="218"/>
      <c r="N507" s="219" t="s">
        <v>45</v>
      </c>
      <c r="O507" s="62"/>
      <c r="P507" s="220" t="n">
        <f aca="false">O507*H507</f>
        <v>0</v>
      </c>
      <c r="Q507" s="220" t="n">
        <v>0</v>
      </c>
      <c r="R507" s="220" t="n">
        <f aca="false">Q507*H507</f>
        <v>0</v>
      </c>
      <c r="S507" s="220" t="n">
        <v>0</v>
      </c>
      <c r="T507" s="221" t="n">
        <f aca="false">S507*H507</f>
        <v>0</v>
      </c>
      <c r="AR507" s="3" t="s">
        <v>748</v>
      </c>
      <c r="AT507" s="3" t="s">
        <v>137</v>
      </c>
      <c r="AU507" s="3" t="s">
        <v>18</v>
      </c>
      <c r="AY507" s="3" t="s">
        <v>134</v>
      </c>
      <c r="BE507" s="222" t="n">
        <f aca="false">IF(N507="základní",J507,0)</f>
        <v>0</v>
      </c>
      <c r="BF507" s="222" t="n">
        <f aca="false">IF(N507="snížená",J507,0)</f>
        <v>0</v>
      </c>
      <c r="BG507" s="222" t="n">
        <f aca="false">IF(N507="zákl. přenesená",J507,0)</f>
        <v>0</v>
      </c>
      <c r="BH507" s="222" t="n">
        <f aca="false">IF(N507="sníž. přenesená",J507,0)</f>
        <v>0</v>
      </c>
      <c r="BI507" s="222" t="n">
        <f aca="false">IF(N507="nulová",J507,0)</f>
        <v>0</v>
      </c>
      <c r="BJ507" s="3" t="s">
        <v>18</v>
      </c>
      <c r="BK507" s="222" t="n">
        <f aca="false">ROUND(I507*H507,2)</f>
        <v>0</v>
      </c>
      <c r="BL507" s="3" t="s">
        <v>748</v>
      </c>
      <c r="BM507" s="3" t="s">
        <v>777</v>
      </c>
    </row>
    <row r="508" s="24" customFormat="true" ht="12.8" hidden="false" customHeight="false" outlineLevel="0" collapsed="false">
      <c r="B508" s="25"/>
      <c r="C508" s="26"/>
      <c r="D508" s="223" t="s">
        <v>143</v>
      </c>
      <c r="E508" s="26"/>
      <c r="F508" s="224" t="s">
        <v>750</v>
      </c>
      <c r="G508" s="26"/>
      <c r="H508" s="26"/>
      <c r="I508" s="128"/>
      <c r="J508" s="26"/>
      <c r="K508" s="26"/>
      <c r="L508" s="30"/>
      <c r="M508" s="225"/>
      <c r="N508" s="62"/>
      <c r="O508" s="62"/>
      <c r="P508" s="62"/>
      <c r="Q508" s="62"/>
      <c r="R508" s="62"/>
      <c r="S508" s="62"/>
      <c r="T508" s="63"/>
      <c r="AT508" s="3" t="s">
        <v>143</v>
      </c>
      <c r="AU508" s="3" t="s">
        <v>18</v>
      </c>
    </row>
    <row r="509" s="226" customFormat="true" ht="12.8" hidden="false" customHeight="false" outlineLevel="0" collapsed="false">
      <c r="B509" s="227"/>
      <c r="C509" s="228"/>
      <c r="D509" s="223" t="s">
        <v>150</v>
      </c>
      <c r="E509" s="229"/>
      <c r="F509" s="230" t="s">
        <v>778</v>
      </c>
      <c r="G509" s="228"/>
      <c r="H509" s="229"/>
      <c r="I509" s="231"/>
      <c r="J509" s="228"/>
      <c r="K509" s="228"/>
      <c r="L509" s="232"/>
      <c r="M509" s="233"/>
      <c r="N509" s="234"/>
      <c r="O509" s="234"/>
      <c r="P509" s="234"/>
      <c r="Q509" s="234"/>
      <c r="R509" s="234"/>
      <c r="S509" s="234"/>
      <c r="T509" s="235"/>
      <c r="AT509" s="236" t="s">
        <v>150</v>
      </c>
      <c r="AU509" s="236" t="s">
        <v>18</v>
      </c>
      <c r="AV509" s="226" t="s">
        <v>18</v>
      </c>
      <c r="AW509" s="226" t="s">
        <v>37</v>
      </c>
      <c r="AX509" s="226" t="s">
        <v>74</v>
      </c>
      <c r="AY509" s="236" t="s">
        <v>134</v>
      </c>
    </row>
    <row r="510" s="237" customFormat="true" ht="12.8" hidden="false" customHeight="false" outlineLevel="0" collapsed="false">
      <c r="B510" s="238"/>
      <c r="C510" s="239"/>
      <c r="D510" s="223" t="s">
        <v>150</v>
      </c>
      <c r="E510" s="240"/>
      <c r="F510" s="241" t="s">
        <v>779</v>
      </c>
      <c r="G510" s="239"/>
      <c r="H510" s="242" t="n">
        <v>0.063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AT510" s="248" t="s">
        <v>150</v>
      </c>
      <c r="AU510" s="248" t="s">
        <v>18</v>
      </c>
      <c r="AV510" s="237" t="s">
        <v>83</v>
      </c>
      <c r="AW510" s="237" t="s">
        <v>37</v>
      </c>
      <c r="AX510" s="237" t="s">
        <v>74</v>
      </c>
      <c r="AY510" s="248" t="s">
        <v>134</v>
      </c>
    </row>
    <row r="511" s="237" customFormat="true" ht="12.8" hidden="false" customHeight="false" outlineLevel="0" collapsed="false">
      <c r="B511" s="238"/>
      <c r="C511" s="239"/>
      <c r="D511" s="223" t="s">
        <v>150</v>
      </c>
      <c r="E511" s="240"/>
      <c r="F511" s="241" t="s">
        <v>780</v>
      </c>
      <c r="G511" s="239"/>
      <c r="H511" s="242" t="n">
        <v>0.174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AT511" s="248" t="s">
        <v>150</v>
      </c>
      <c r="AU511" s="248" t="s">
        <v>18</v>
      </c>
      <c r="AV511" s="237" t="s">
        <v>83</v>
      </c>
      <c r="AW511" s="237" t="s">
        <v>37</v>
      </c>
      <c r="AX511" s="237" t="s">
        <v>74</v>
      </c>
      <c r="AY511" s="248" t="s">
        <v>134</v>
      </c>
    </row>
    <row r="512" s="237" customFormat="true" ht="12.8" hidden="false" customHeight="false" outlineLevel="0" collapsed="false">
      <c r="B512" s="238"/>
      <c r="C512" s="239"/>
      <c r="D512" s="223" t="s">
        <v>150</v>
      </c>
      <c r="E512" s="240"/>
      <c r="F512" s="241" t="s">
        <v>781</v>
      </c>
      <c r="G512" s="239"/>
      <c r="H512" s="242" t="n">
        <v>0.048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AT512" s="248" t="s">
        <v>150</v>
      </c>
      <c r="AU512" s="248" t="s">
        <v>18</v>
      </c>
      <c r="AV512" s="237" t="s">
        <v>83</v>
      </c>
      <c r="AW512" s="237" t="s">
        <v>37</v>
      </c>
      <c r="AX512" s="237" t="s">
        <v>74</v>
      </c>
      <c r="AY512" s="248" t="s">
        <v>134</v>
      </c>
    </row>
    <row r="513" s="271" customFormat="true" ht="12.8" hidden="false" customHeight="false" outlineLevel="0" collapsed="false">
      <c r="B513" s="272"/>
      <c r="C513" s="273"/>
      <c r="D513" s="223" t="s">
        <v>150</v>
      </c>
      <c r="E513" s="274"/>
      <c r="F513" s="275" t="s">
        <v>182</v>
      </c>
      <c r="G513" s="273"/>
      <c r="H513" s="276" t="n">
        <v>0.285</v>
      </c>
      <c r="I513" s="277"/>
      <c r="J513" s="273"/>
      <c r="K513" s="273"/>
      <c r="L513" s="278"/>
      <c r="M513" s="279"/>
      <c r="N513" s="280"/>
      <c r="O513" s="280"/>
      <c r="P513" s="280"/>
      <c r="Q513" s="280"/>
      <c r="R513" s="280"/>
      <c r="S513" s="280"/>
      <c r="T513" s="281"/>
      <c r="AT513" s="282" t="s">
        <v>150</v>
      </c>
      <c r="AU513" s="282" t="s">
        <v>18</v>
      </c>
      <c r="AV513" s="271" t="s">
        <v>157</v>
      </c>
      <c r="AW513" s="271" t="s">
        <v>37</v>
      </c>
      <c r="AX513" s="271" t="s">
        <v>74</v>
      </c>
      <c r="AY513" s="282" t="s">
        <v>134</v>
      </c>
    </row>
    <row r="514" s="226" customFormat="true" ht="12.8" hidden="false" customHeight="false" outlineLevel="0" collapsed="false">
      <c r="B514" s="227"/>
      <c r="C514" s="228"/>
      <c r="D514" s="223" t="s">
        <v>150</v>
      </c>
      <c r="E514" s="229"/>
      <c r="F514" s="230" t="s">
        <v>782</v>
      </c>
      <c r="G514" s="228"/>
      <c r="H514" s="229"/>
      <c r="I514" s="231"/>
      <c r="J514" s="228"/>
      <c r="K514" s="228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150</v>
      </c>
      <c r="AU514" s="236" t="s">
        <v>18</v>
      </c>
      <c r="AV514" s="226" t="s">
        <v>18</v>
      </c>
      <c r="AW514" s="226" t="s">
        <v>37</v>
      </c>
      <c r="AX514" s="226" t="s">
        <v>74</v>
      </c>
      <c r="AY514" s="236" t="s">
        <v>134</v>
      </c>
    </row>
    <row r="515" s="237" customFormat="true" ht="12.8" hidden="false" customHeight="false" outlineLevel="0" collapsed="false">
      <c r="B515" s="238"/>
      <c r="C515" s="239"/>
      <c r="D515" s="223" t="s">
        <v>150</v>
      </c>
      <c r="E515" s="240"/>
      <c r="F515" s="241" t="s">
        <v>783</v>
      </c>
      <c r="G515" s="239"/>
      <c r="H515" s="242" t="n">
        <v>316.05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AT515" s="248" t="s">
        <v>150</v>
      </c>
      <c r="AU515" s="248" t="s">
        <v>18</v>
      </c>
      <c r="AV515" s="237" t="s">
        <v>83</v>
      </c>
      <c r="AW515" s="237" t="s">
        <v>37</v>
      </c>
      <c r="AX515" s="237" t="s">
        <v>74</v>
      </c>
      <c r="AY515" s="248" t="s">
        <v>134</v>
      </c>
    </row>
    <row r="516" s="237" customFormat="true" ht="12.8" hidden="false" customHeight="false" outlineLevel="0" collapsed="false">
      <c r="B516" s="238"/>
      <c r="C516" s="239"/>
      <c r="D516" s="223" t="s">
        <v>150</v>
      </c>
      <c r="E516" s="240"/>
      <c r="F516" s="241" t="s">
        <v>784</v>
      </c>
      <c r="G516" s="239"/>
      <c r="H516" s="242" t="n">
        <v>1337.6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AT516" s="248" t="s">
        <v>150</v>
      </c>
      <c r="AU516" s="248" t="s">
        <v>18</v>
      </c>
      <c r="AV516" s="237" t="s">
        <v>83</v>
      </c>
      <c r="AW516" s="237" t="s">
        <v>37</v>
      </c>
      <c r="AX516" s="237" t="s">
        <v>74</v>
      </c>
      <c r="AY516" s="248" t="s">
        <v>134</v>
      </c>
    </row>
    <row r="517" s="271" customFormat="true" ht="12.8" hidden="false" customHeight="false" outlineLevel="0" collapsed="false">
      <c r="B517" s="272"/>
      <c r="C517" s="273"/>
      <c r="D517" s="223" t="s">
        <v>150</v>
      </c>
      <c r="E517" s="274"/>
      <c r="F517" s="275" t="s">
        <v>182</v>
      </c>
      <c r="G517" s="273"/>
      <c r="H517" s="276" t="n">
        <v>1653.65</v>
      </c>
      <c r="I517" s="277"/>
      <c r="J517" s="273"/>
      <c r="K517" s="273"/>
      <c r="L517" s="278"/>
      <c r="M517" s="279"/>
      <c r="N517" s="280"/>
      <c r="O517" s="280"/>
      <c r="P517" s="280"/>
      <c r="Q517" s="280"/>
      <c r="R517" s="280"/>
      <c r="S517" s="280"/>
      <c r="T517" s="281"/>
      <c r="AT517" s="282" t="s">
        <v>150</v>
      </c>
      <c r="AU517" s="282" t="s">
        <v>18</v>
      </c>
      <c r="AV517" s="271" t="s">
        <v>157</v>
      </c>
      <c r="AW517" s="271" t="s">
        <v>37</v>
      </c>
      <c r="AX517" s="271" t="s">
        <v>74</v>
      </c>
      <c r="AY517" s="282" t="s">
        <v>134</v>
      </c>
    </row>
    <row r="518" s="249" customFormat="true" ht="12.8" hidden="false" customHeight="false" outlineLevel="0" collapsed="false">
      <c r="B518" s="250"/>
      <c r="C518" s="251"/>
      <c r="D518" s="223" t="s">
        <v>150</v>
      </c>
      <c r="E518" s="252"/>
      <c r="F518" s="253" t="s">
        <v>156</v>
      </c>
      <c r="G518" s="251"/>
      <c r="H518" s="254" t="n">
        <v>1653.935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AT518" s="260" t="s">
        <v>150</v>
      </c>
      <c r="AU518" s="260" t="s">
        <v>18</v>
      </c>
      <c r="AV518" s="249" t="s">
        <v>141</v>
      </c>
      <c r="AW518" s="249" t="s">
        <v>37</v>
      </c>
      <c r="AX518" s="249" t="s">
        <v>18</v>
      </c>
      <c r="AY518" s="260" t="s">
        <v>134</v>
      </c>
    </row>
    <row r="519" s="24" customFormat="true" ht="22.5" hidden="false" customHeight="true" outlineLevel="0" collapsed="false">
      <c r="B519" s="25"/>
      <c r="C519" s="211" t="s">
        <v>785</v>
      </c>
      <c r="D519" s="211" t="s">
        <v>137</v>
      </c>
      <c r="E519" s="212" t="s">
        <v>786</v>
      </c>
      <c r="F519" s="213" t="s">
        <v>787</v>
      </c>
      <c r="G519" s="214" t="s">
        <v>167</v>
      </c>
      <c r="H519" s="215" t="n">
        <v>1764.8</v>
      </c>
      <c r="I519" s="216"/>
      <c r="J519" s="217" t="n">
        <f aca="false">ROUND(I519*H519,2)</f>
        <v>0</v>
      </c>
      <c r="K519" s="213" t="s">
        <v>147</v>
      </c>
      <c r="L519" s="30"/>
      <c r="M519" s="218"/>
      <c r="N519" s="219" t="s">
        <v>45</v>
      </c>
      <c r="O519" s="62"/>
      <c r="P519" s="220" t="n">
        <f aca="false">O519*H519</f>
        <v>0</v>
      </c>
      <c r="Q519" s="220" t="n">
        <v>0</v>
      </c>
      <c r="R519" s="220" t="n">
        <f aca="false">Q519*H519</f>
        <v>0</v>
      </c>
      <c r="S519" s="220" t="n">
        <v>0</v>
      </c>
      <c r="T519" s="221" t="n">
        <f aca="false">S519*H519</f>
        <v>0</v>
      </c>
      <c r="AR519" s="3" t="s">
        <v>748</v>
      </c>
      <c r="AT519" s="3" t="s">
        <v>137</v>
      </c>
      <c r="AU519" s="3" t="s">
        <v>18</v>
      </c>
      <c r="AY519" s="3" t="s">
        <v>134</v>
      </c>
      <c r="BE519" s="222" t="n">
        <f aca="false">IF(N519="základní",J519,0)</f>
        <v>0</v>
      </c>
      <c r="BF519" s="222" t="n">
        <f aca="false">IF(N519="snížená",J519,0)</f>
        <v>0</v>
      </c>
      <c r="BG519" s="222" t="n">
        <f aca="false">IF(N519="zákl. přenesená",J519,0)</f>
        <v>0</v>
      </c>
      <c r="BH519" s="222" t="n">
        <f aca="false">IF(N519="sníž. přenesená",J519,0)</f>
        <v>0</v>
      </c>
      <c r="BI519" s="222" t="n">
        <f aca="false">IF(N519="nulová",J519,0)</f>
        <v>0</v>
      </c>
      <c r="BJ519" s="3" t="s">
        <v>18</v>
      </c>
      <c r="BK519" s="222" t="n">
        <f aca="false">ROUND(I519*H519,2)</f>
        <v>0</v>
      </c>
      <c r="BL519" s="3" t="s">
        <v>748</v>
      </c>
      <c r="BM519" s="3" t="s">
        <v>788</v>
      </c>
    </row>
    <row r="520" s="24" customFormat="true" ht="12.8" hidden="false" customHeight="false" outlineLevel="0" collapsed="false">
      <c r="B520" s="25"/>
      <c r="C520" s="26"/>
      <c r="D520" s="223" t="s">
        <v>143</v>
      </c>
      <c r="E520" s="26"/>
      <c r="F520" s="224" t="s">
        <v>750</v>
      </c>
      <c r="G520" s="26"/>
      <c r="H520" s="26"/>
      <c r="I520" s="128"/>
      <c r="J520" s="26"/>
      <c r="K520" s="26"/>
      <c r="L520" s="30"/>
      <c r="M520" s="225"/>
      <c r="N520" s="62"/>
      <c r="O520" s="62"/>
      <c r="P520" s="62"/>
      <c r="Q520" s="62"/>
      <c r="R520" s="62"/>
      <c r="S520" s="62"/>
      <c r="T520" s="63"/>
      <c r="AT520" s="3" t="s">
        <v>143</v>
      </c>
      <c r="AU520" s="3" t="s">
        <v>18</v>
      </c>
    </row>
    <row r="521" s="237" customFormat="true" ht="12.8" hidden="false" customHeight="false" outlineLevel="0" collapsed="false">
      <c r="B521" s="238"/>
      <c r="C521" s="239"/>
      <c r="D521" s="223" t="s">
        <v>150</v>
      </c>
      <c r="E521" s="240"/>
      <c r="F521" s="241" t="s">
        <v>789</v>
      </c>
      <c r="G521" s="239"/>
      <c r="H521" s="242" t="n">
        <v>10.4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AT521" s="248" t="s">
        <v>150</v>
      </c>
      <c r="AU521" s="248" t="s">
        <v>18</v>
      </c>
      <c r="AV521" s="237" t="s">
        <v>83</v>
      </c>
      <c r="AW521" s="237" t="s">
        <v>37</v>
      </c>
      <c r="AX521" s="237" t="s">
        <v>74</v>
      </c>
      <c r="AY521" s="248" t="s">
        <v>134</v>
      </c>
    </row>
    <row r="522" s="237" customFormat="true" ht="12.8" hidden="false" customHeight="false" outlineLevel="0" collapsed="false">
      <c r="B522" s="238"/>
      <c r="C522" s="239"/>
      <c r="D522" s="223" t="s">
        <v>150</v>
      </c>
      <c r="E522" s="240"/>
      <c r="F522" s="241" t="s">
        <v>790</v>
      </c>
      <c r="G522" s="239"/>
      <c r="H522" s="242" t="n">
        <v>1754.4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AT522" s="248" t="s">
        <v>150</v>
      </c>
      <c r="AU522" s="248" t="s">
        <v>18</v>
      </c>
      <c r="AV522" s="237" t="s">
        <v>83</v>
      </c>
      <c r="AW522" s="237" t="s">
        <v>37</v>
      </c>
      <c r="AX522" s="237" t="s">
        <v>74</v>
      </c>
      <c r="AY522" s="248" t="s">
        <v>134</v>
      </c>
    </row>
    <row r="523" s="249" customFormat="true" ht="12.8" hidden="false" customHeight="false" outlineLevel="0" collapsed="false">
      <c r="B523" s="250"/>
      <c r="C523" s="251"/>
      <c r="D523" s="223" t="s">
        <v>150</v>
      </c>
      <c r="E523" s="252"/>
      <c r="F523" s="253" t="s">
        <v>156</v>
      </c>
      <c r="G523" s="251"/>
      <c r="H523" s="254" t="n">
        <v>1764.8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AT523" s="260" t="s">
        <v>150</v>
      </c>
      <c r="AU523" s="260" t="s">
        <v>18</v>
      </c>
      <c r="AV523" s="249" t="s">
        <v>141</v>
      </c>
      <c r="AW523" s="249" t="s">
        <v>37</v>
      </c>
      <c r="AX523" s="249" t="s">
        <v>18</v>
      </c>
      <c r="AY523" s="260" t="s">
        <v>134</v>
      </c>
    </row>
    <row r="524" s="24" customFormat="true" ht="22.5" hidden="false" customHeight="true" outlineLevel="0" collapsed="false">
      <c r="B524" s="25"/>
      <c r="C524" s="211" t="s">
        <v>791</v>
      </c>
      <c r="D524" s="211" t="s">
        <v>137</v>
      </c>
      <c r="E524" s="212" t="s">
        <v>792</v>
      </c>
      <c r="F524" s="213" t="s">
        <v>793</v>
      </c>
      <c r="G524" s="214" t="s">
        <v>167</v>
      </c>
      <c r="H524" s="215" t="n">
        <v>903.731</v>
      </c>
      <c r="I524" s="216"/>
      <c r="J524" s="217" t="n">
        <f aca="false">ROUND(I524*H524,2)</f>
        <v>0</v>
      </c>
      <c r="K524" s="213" t="s">
        <v>147</v>
      </c>
      <c r="L524" s="30"/>
      <c r="M524" s="218"/>
      <c r="N524" s="219" t="s">
        <v>45</v>
      </c>
      <c r="O524" s="62"/>
      <c r="P524" s="220" t="n">
        <f aca="false">O524*H524</f>
        <v>0</v>
      </c>
      <c r="Q524" s="220" t="n">
        <v>0</v>
      </c>
      <c r="R524" s="220" t="n">
        <f aca="false">Q524*H524</f>
        <v>0</v>
      </c>
      <c r="S524" s="220" t="n">
        <v>0</v>
      </c>
      <c r="T524" s="221" t="n">
        <f aca="false">S524*H524</f>
        <v>0</v>
      </c>
      <c r="AR524" s="3" t="s">
        <v>748</v>
      </c>
      <c r="AT524" s="3" t="s">
        <v>137</v>
      </c>
      <c r="AU524" s="3" t="s">
        <v>18</v>
      </c>
      <c r="AY524" s="3" t="s">
        <v>134</v>
      </c>
      <c r="BE524" s="222" t="n">
        <f aca="false">IF(N524="základní",J524,0)</f>
        <v>0</v>
      </c>
      <c r="BF524" s="222" t="n">
        <f aca="false">IF(N524="snížená",J524,0)</f>
        <v>0</v>
      </c>
      <c r="BG524" s="222" t="n">
        <f aca="false">IF(N524="zákl. přenesená",J524,0)</f>
        <v>0</v>
      </c>
      <c r="BH524" s="222" t="n">
        <f aca="false">IF(N524="sníž. přenesená",J524,0)</f>
        <v>0</v>
      </c>
      <c r="BI524" s="222" t="n">
        <f aca="false">IF(N524="nulová",J524,0)</f>
        <v>0</v>
      </c>
      <c r="BJ524" s="3" t="s">
        <v>18</v>
      </c>
      <c r="BK524" s="222" t="n">
        <f aca="false">ROUND(I524*H524,2)</f>
        <v>0</v>
      </c>
      <c r="BL524" s="3" t="s">
        <v>748</v>
      </c>
      <c r="BM524" s="3" t="s">
        <v>794</v>
      </c>
    </row>
    <row r="525" s="24" customFormat="true" ht="12.8" hidden="false" customHeight="false" outlineLevel="0" collapsed="false">
      <c r="B525" s="25"/>
      <c r="C525" s="26"/>
      <c r="D525" s="223" t="s">
        <v>143</v>
      </c>
      <c r="E525" s="26"/>
      <c r="F525" s="224" t="s">
        <v>750</v>
      </c>
      <c r="G525" s="26"/>
      <c r="H525" s="26"/>
      <c r="I525" s="128"/>
      <c r="J525" s="26"/>
      <c r="K525" s="26"/>
      <c r="L525" s="30"/>
      <c r="M525" s="225"/>
      <c r="N525" s="62"/>
      <c r="O525" s="62"/>
      <c r="P525" s="62"/>
      <c r="Q525" s="62"/>
      <c r="R525" s="62"/>
      <c r="S525" s="62"/>
      <c r="T525" s="63"/>
      <c r="AT525" s="3" t="s">
        <v>143</v>
      </c>
      <c r="AU525" s="3" t="s">
        <v>18</v>
      </c>
    </row>
    <row r="526" s="237" customFormat="true" ht="12.8" hidden="false" customHeight="false" outlineLevel="0" collapsed="false">
      <c r="B526" s="238"/>
      <c r="C526" s="239"/>
      <c r="D526" s="223" t="s">
        <v>150</v>
      </c>
      <c r="E526" s="240"/>
      <c r="F526" s="241" t="s">
        <v>795</v>
      </c>
      <c r="G526" s="239"/>
      <c r="H526" s="242" t="n">
        <v>902.325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AT526" s="248" t="s">
        <v>150</v>
      </c>
      <c r="AU526" s="248" t="s">
        <v>18</v>
      </c>
      <c r="AV526" s="237" t="s">
        <v>83</v>
      </c>
      <c r="AW526" s="237" t="s">
        <v>37</v>
      </c>
      <c r="AX526" s="237" t="s">
        <v>74</v>
      </c>
      <c r="AY526" s="248" t="s">
        <v>134</v>
      </c>
    </row>
    <row r="527" s="237" customFormat="true" ht="12.8" hidden="false" customHeight="false" outlineLevel="0" collapsed="false">
      <c r="B527" s="238"/>
      <c r="C527" s="239"/>
      <c r="D527" s="223" t="s">
        <v>150</v>
      </c>
      <c r="E527" s="240"/>
      <c r="F527" s="241" t="s">
        <v>796</v>
      </c>
      <c r="G527" s="239"/>
      <c r="H527" s="242" t="n">
        <v>1.406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AT527" s="248" t="s">
        <v>150</v>
      </c>
      <c r="AU527" s="248" t="s">
        <v>18</v>
      </c>
      <c r="AV527" s="237" t="s">
        <v>83</v>
      </c>
      <c r="AW527" s="237" t="s">
        <v>37</v>
      </c>
      <c r="AX527" s="237" t="s">
        <v>74</v>
      </c>
      <c r="AY527" s="248" t="s">
        <v>134</v>
      </c>
    </row>
    <row r="528" s="249" customFormat="true" ht="12.8" hidden="false" customHeight="false" outlineLevel="0" collapsed="false">
      <c r="B528" s="250"/>
      <c r="C528" s="251"/>
      <c r="D528" s="223" t="s">
        <v>150</v>
      </c>
      <c r="E528" s="252"/>
      <c r="F528" s="253" t="s">
        <v>156</v>
      </c>
      <c r="G528" s="251"/>
      <c r="H528" s="254" t="n">
        <v>903.731</v>
      </c>
      <c r="I528" s="255"/>
      <c r="J528" s="251"/>
      <c r="K528" s="251"/>
      <c r="L528" s="256"/>
      <c r="M528" s="257"/>
      <c r="N528" s="258"/>
      <c r="O528" s="258"/>
      <c r="P528" s="258"/>
      <c r="Q528" s="258"/>
      <c r="R528" s="258"/>
      <c r="S528" s="258"/>
      <c r="T528" s="259"/>
      <c r="AT528" s="260" t="s">
        <v>150</v>
      </c>
      <c r="AU528" s="260" t="s">
        <v>18</v>
      </c>
      <c r="AV528" s="249" t="s">
        <v>141</v>
      </c>
      <c r="AW528" s="249" t="s">
        <v>37</v>
      </c>
      <c r="AX528" s="249" t="s">
        <v>18</v>
      </c>
      <c r="AY528" s="260" t="s">
        <v>134</v>
      </c>
    </row>
    <row r="529" s="24" customFormat="true" ht="22.5" hidden="false" customHeight="true" outlineLevel="0" collapsed="false">
      <c r="B529" s="25"/>
      <c r="C529" s="211" t="s">
        <v>797</v>
      </c>
      <c r="D529" s="211" t="s">
        <v>137</v>
      </c>
      <c r="E529" s="212" t="s">
        <v>798</v>
      </c>
      <c r="F529" s="213" t="s">
        <v>799</v>
      </c>
      <c r="G529" s="214" t="s">
        <v>167</v>
      </c>
      <c r="H529" s="215" t="n">
        <v>24.957</v>
      </c>
      <c r="I529" s="216"/>
      <c r="J529" s="217" t="n">
        <f aca="false">ROUND(I529*H529,2)</f>
        <v>0</v>
      </c>
      <c r="K529" s="213" t="s">
        <v>147</v>
      </c>
      <c r="L529" s="30"/>
      <c r="M529" s="218"/>
      <c r="N529" s="219" t="s">
        <v>45</v>
      </c>
      <c r="O529" s="62"/>
      <c r="P529" s="220" t="n">
        <f aca="false">O529*H529</f>
        <v>0</v>
      </c>
      <c r="Q529" s="220" t="n">
        <v>0</v>
      </c>
      <c r="R529" s="220" t="n">
        <f aca="false">Q529*H529</f>
        <v>0</v>
      </c>
      <c r="S529" s="220" t="n">
        <v>0</v>
      </c>
      <c r="T529" s="221" t="n">
        <f aca="false">S529*H529</f>
        <v>0</v>
      </c>
      <c r="AR529" s="3" t="s">
        <v>748</v>
      </c>
      <c r="AT529" s="3" t="s">
        <v>137</v>
      </c>
      <c r="AU529" s="3" t="s">
        <v>18</v>
      </c>
      <c r="AY529" s="3" t="s">
        <v>134</v>
      </c>
      <c r="BE529" s="222" t="n">
        <f aca="false">IF(N529="základní",J529,0)</f>
        <v>0</v>
      </c>
      <c r="BF529" s="222" t="n">
        <f aca="false">IF(N529="snížená",J529,0)</f>
        <v>0</v>
      </c>
      <c r="BG529" s="222" t="n">
        <f aca="false">IF(N529="zákl. přenesená",J529,0)</f>
        <v>0</v>
      </c>
      <c r="BH529" s="222" t="n">
        <f aca="false">IF(N529="sníž. přenesená",J529,0)</f>
        <v>0</v>
      </c>
      <c r="BI529" s="222" t="n">
        <f aca="false">IF(N529="nulová",J529,0)</f>
        <v>0</v>
      </c>
      <c r="BJ529" s="3" t="s">
        <v>18</v>
      </c>
      <c r="BK529" s="222" t="n">
        <f aca="false">ROUND(I529*H529,2)</f>
        <v>0</v>
      </c>
      <c r="BL529" s="3" t="s">
        <v>748</v>
      </c>
      <c r="BM529" s="3" t="s">
        <v>800</v>
      </c>
    </row>
    <row r="530" s="24" customFormat="true" ht="12.8" hidden="false" customHeight="false" outlineLevel="0" collapsed="false">
      <c r="B530" s="25"/>
      <c r="C530" s="26"/>
      <c r="D530" s="223" t="s">
        <v>143</v>
      </c>
      <c r="E530" s="26"/>
      <c r="F530" s="224" t="s">
        <v>750</v>
      </c>
      <c r="G530" s="26"/>
      <c r="H530" s="26"/>
      <c r="I530" s="128"/>
      <c r="J530" s="26"/>
      <c r="K530" s="26"/>
      <c r="L530" s="30"/>
      <c r="M530" s="225"/>
      <c r="N530" s="62"/>
      <c r="O530" s="62"/>
      <c r="P530" s="62"/>
      <c r="Q530" s="62"/>
      <c r="R530" s="62"/>
      <c r="S530" s="62"/>
      <c r="T530" s="63"/>
      <c r="AT530" s="3" t="s">
        <v>143</v>
      </c>
      <c r="AU530" s="3" t="s">
        <v>18</v>
      </c>
    </row>
    <row r="531" s="226" customFormat="true" ht="12.8" hidden="false" customHeight="false" outlineLevel="0" collapsed="false">
      <c r="B531" s="227"/>
      <c r="C531" s="228"/>
      <c r="D531" s="223" t="s">
        <v>150</v>
      </c>
      <c r="E531" s="229"/>
      <c r="F531" s="230" t="s">
        <v>801</v>
      </c>
      <c r="G531" s="228"/>
      <c r="H531" s="229"/>
      <c r="I531" s="231"/>
      <c r="J531" s="228"/>
      <c r="K531" s="228"/>
      <c r="L531" s="232"/>
      <c r="M531" s="233"/>
      <c r="N531" s="234"/>
      <c r="O531" s="234"/>
      <c r="P531" s="234"/>
      <c r="Q531" s="234"/>
      <c r="R531" s="234"/>
      <c r="S531" s="234"/>
      <c r="T531" s="235"/>
      <c r="AT531" s="236" t="s">
        <v>150</v>
      </c>
      <c r="AU531" s="236" t="s">
        <v>18</v>
      </c>
      <c r="AV531" s="226" t="s">
        <v>18</v>
      </c>
      <c r="AW531" s="226" t="s">
        <v>37</v>
      </c>
      <c r="AX531" s="226" t="s">
        <v>74</v>
      </c>
      <c r="AY531" s="236" t="s">
        <v>134</v>
      </c>
    </row>
    <row r="532" s="237" customFormat="true" ht="12.8" hidden="false" customHeight="false" outlineLevel="0" collapsed="false">
      <c r="B532" s="238"/>
      <c r="C532" s="239"/>
      <c r="D532" s="223" t="s">
        <v>150</v>
      </c>
      <c r="E532" s="240"/>
      <c r="F532" s="241" t="s">
        <v>802</v>
      </c>
      <c r="G532" s="239"/>
      <c r="H532" s="242" t="n">
        <v>6.32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AT532" s="248" t="s">
        <v>150</v>
      </c>
      <c r="AU532" s="248" t="s">
        <v>18</v>
      </c>
      <c r="AV532" s="237" t="s">
        <v>83</v>
      </c>
      <c r="AW532" s="237" t="s">
        <v>37</v>
      </c>
      <c r="AX532" s="237" t="s">
        <v>74</v>
      </c>
      <c r="AY532" s="248" t="s">
        <v>134</v>
      </c>
    </row>
    <row r="533" s="237" customFormat="true" ht="12.8" hidden="false" customHeight="false" outlineLevel="0" collapsed="false">
      <c r="B533" s="238"/>
      <c r="C533" s="239"/>
      <c r="D533" s="223" t="s">
        <v>150</v>
      </c>
      <c r="E533" s="240"/>
      <c r="F533" s="241" t="s">
        <v>803</v>
      </c>
      <c r="G533" s="239"/>
      <c r="H533" s="242" t="n">
        <v>3.883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AT533" s="248" t="s">
        <v>150</v>
      </c>
      <c r="AU533" s="248" t="s">
        <v>18</v>
      </c>
      <c r="AV533" s="237" t="s">
        <v>83</v>
      </c>
      <c r="AW533" s="237" t="s">
        <v>37</v>
      </c>
      <c r="AX533" s="237" t="s">
        <v>74</v>
      </c>
      <c r="AY533" s="248" t="s">
        <v>134</v>
      </c>
    </row>
    <row r="534" s="237" customFormat="true" ht="12.8" hidden="false" customHeight="false" outlineLevel="0" collapsed="false">
      <c r="B534" s="238"/>
      <c r="C534" s="239"/>
      <c r="D534" s="223" t="s">
        <v>150</v>
      </c>
      <c r="E534" s="240"/>
      <c r="F534" s="241" t="s">
        <v>804</v>
      </c>
      <c r="G534" s="239"/>
      <c r="H534" s="242" t="n">
        <v>12.337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AT534" s="248" t="s">
        <v>150</v>
      </c>
      <c r="AU534" s="248" t="s">
        <v>18</v>
      </c>
      <c r="AV534" s="237" t="s">
        <v>83</v>
      </c>
      <c r="AW534" s="237" t="s">
        <v>37</v>
      </c>
      <c r="AX534" s="237" t="s">
        <v>74</v>
      </c>
      <c r="AY534" s="248" t="s">
        <v>134</v>
      </c>
    </row>
    <row r="535" s="237" customFormat="true" ht="12.8" hidden="false" customHeight="false" outlineLevel="0" collapsed="false">
      <c r="B535" s="238"/>
      <c r="C535" s="239"/>
      <c r="D535" s="223" t="s">
        <v>150</v>
      </c>
      <c r="E535" s="240"/>
      <c r="F535" s="241" t="s">
        <v>805</v>
      </c>
      <c r="G535" s="239"/>
      <c r="H535" s="242" t="n">
        <v>0.171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AT535" s="248" t="s">
        <v>150</v>
      </c>
      <c r="AU535" s="248" t="s">
        <v>18</v>
      </c>
      <c r="AV535" s="237" t="s">
        <v>83</v>
      </c>
      <c r="AW535" s="237" t="s">
        <v>37</v>
      </c>
      <c r="AX535" s="237" t="s">
        <v>74</v>
      </c>
      <c r="AY535" s="248" t="s">
        <v>134</v>
      </c>
    </row>
    <row r="536" s="237" customFormat="true" ht="12.8" hidden="false" customHeight="false" outlineLevel="0" collapsed="false">
      <c r="B536" s="238"/>
      <c r="C536" s="239"/>
      <c r="D536" s="223" t="s">
        <v>150</v>
      </c>
      <c r="E536" s="240"/>
      <c r="F536" s="241" t="s">
        <v>806</v>
      </c>
      <c r="G536" s="239"/>
      <c r="H536" s="242" t="n">
        <v>0.272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AT536" s="248" t="s">
        <v>150</v>
      </c>
      <c r="AU536" s="248" t="s">
        <v>18</v>
      </c>
      <c r="AV536" s="237" t="s">
        <v>83</v>
      </c>
      <c r="AW536" s="237" t="s">
        <v>37</v>
      </c>
      <c r="AX536" s="237" t="s">
        <v>74</v>
      </c>
      <c r="AY536" s="248" t="s">
        <v>134</v>
      </c>
    </row>
    <row r="537" s="237" customFormat="true" ht="12.8" hidden="false" customHeight="false" outlineLevel="0" collapsed="false">
      <c r="B537" s="238"/>
      <c r="C537" s="239"/>
      <c r="D537" s="223" t="s">
        <v>150</v>
      </c>
      <c r="E537" s="240"/>
      <c r="F537" s="241" t="s">
        <v>807</v>
      </c>
      <c r="G537" s="239"/>
      <c r="H537" s="242" t="n">
        <v>0.016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AT537" s="248" t="s">
        <v>150</v>
      </c>
      <c r="AU537" s="248" t="s">
        <v>18</v>
      </c>
      <c r="AV537" s="237" t="s">
        <v>83</v>
      </c>
      <c r="AW537" s="237" t="s">
        <v>37</v>
      </c>
      <c r="AX537" s="237" t="s">
        <v>74</v>
      </c>
      <c r="AY537" s="248" t="s">
        <v>134</v>
      </c>
    </row>
    <row r="538" s="237" customFormat="true" ht="12.8" hidden="false" customHeight="false" outlineLevel="0" collapsed="false">
      <c r="B538" s="238"/>
      <c r="C538" s="239"/>
      <c r="D538" s="223" t="s">
        <v>150</v>
      </c>
      <c r="E538" s="240"/>
      <c r="F538" s="241" t="s">
        <v>808</v>
      </c>
      <c r="G538" s="239"/>
      <c r="H538" s="242" t="n">
        <v>0.002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AT538" s="248" t="s">
        <v>150</v>
      </c>
      <c r="AU538" s="248" t="s">
        <v>18</v>
      </c>
      <c r="AV538" s="237" t="s">
        <v>83</v>
      </c>
      <c r="AW538" s="237" t="s">
        <v>37</v>
      </c>
      <c r="AX538" s="237" t="s">
        <v>74</v>
      </c>
      <c r="AY538" s="248" t="s">
        <v>134</v>
      </c>
    </row>
    <row r="539" s="237" customFormat="true" ht="12.8" hidden="false" customHeight="false" outlineLevel="0" collapsed="false">
      <c r="B539" s="238"/>
      <c r="C539" s="239"/>
      <c r="D539" s="223" t="s">
        <v>150</v>
      </c>
      <c r="E539" s="240"/>
      <c r="F539" s="241" t="s">
        <v>809</v>
      </c>
      <c r="G539" s="239"/>
      <c r="H539" s="242" t="n">
        <v>0.313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AT539" s="248" t="s">
        <v>150</v>
      </c>
      <c r="AU539" s="248" t="s">
        <v>18</v>
      </c>
      <c r="AV539" s="237" t="s">
        <v>83</v>
      </c>
      <c r="AW539" s="237" t="s">
        <v>37</v>
      </c>
      <c r="AX539" s="237" t="s">
        <v>74</v>
      </c>
      <c r="AY539" s="248" t="s">
        <v>134</v>
      </c>
    </row>
    <row r="540" s="237" customFormat="true" ht="12.8" hidden="false" customHeight="false" outlineLevel="0" collapsed="false">
      <c r="B540" s="238"/>
      <c r="C540" s="239"/>
      <c r="D540" s="223" t="s">
        <v>150</v>
      </c>
      <c r="E540" s="240"/>
      <c r="F540" s="241" t="s">
        <v>810</v>
      </c>
      <c r="G540" s="239"/>
      <c r="H540" s="242" t="n">
        <v>0.32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AT540" s="248" t="s">
        <v>150</v>
      </c>
      <c r="AU540" s="248" t="s">
        <v>18</v>
      </c>
      <c r="AV540" s="237" t="s">
        <v>83</v>
      </c>
      <c r="AW540" s="237" t="s">
        <v>37</v>
      </c>
      <c r="AX540" s="237" t="s">
        <v>74</v>
      </c>
      <c r="AY540" s="248" t="s">
        <v>134</v>
      </c>
    </row>
    <row r="541" s="237" customFormat="true" ht="12.8" hidden="false" customHeight="false" outlineLevel="0" collapsed="false">
      <c r="B541" s="238"/>
      <c r="C541" s="239"/>
      <c r="D541" s="223" t="s">
        <v>150</v>
      </c>
      <c r="E541" s="240"/>
      <c r="F541" s="241" t="s">
        <v>811</v>
      </c>
      <c r="G541" s="239"/>
      <c r="H541" s="242" t="n">
        <v>0.075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AT541" s="248" t="s">
        <v>150</v>
      </c>
      <c r="AU541" s="248" t="s">
        <v>18</v>
      </c>
      <c r="AV541" s="237" t="s">
        <v>83</v>
      </c>
      <c r="AW541" s="237" t="s">
        <v>37</v>
      </c>
      <c r="AX541" s="237" t="s">
        <v>74</v>
      </c>
      <c r="AY541" s="248" t="s">
        <v>134</v>
      </c>
    </row>
    <row r="542" s="237" customFormat="true" ht="12.8" hidden="false" customHeight="false" outlineLevel="0" collapsed="false">
      <c r="B542" s="238"/>
      <c r="C542" s="239"/>
      <c r="D542" s="223" t="s">
        <v>150</v>
      </c>
      <c r="E542" s="240"/>
      <c r="F542" s="241" t="s">
        <v>812</v>
      </c>
      <c r="G542" s="239"/>
      <c r="H542" s="242" t="n">
        <v>0.1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AT542" s="248" t="s">
        <v>150</v>
      </c>
      <c r="AU542" s="248" t="s">
        <v>18</v>
      </c>
      <c r="AV542" s="237" t="s">
        <v>83</v>
      </c>
      <c r="AW542" s="237" t="s">
        <v>37</v>
      </c>
      <c r="AX542" s="237" t="s">
        <v>74</v>
      </c>
      <c r="AY542" s="248" t="s">
        <v>134</v>
      </c>
    </row>
    <row r="543" s="237" customFormat="true" ht="12.8" hidden="false" customHeight="false" outlineLevel="0" collapsed="false">
      <c r="B543" s="238"/>
      <c r="C543" s="239"/>
      <c r="D543" s="223" t="s">
        <v>150</v>
      </c>
      <c r="E543" s="240"/>
      <c r="F543" s="241" t="s">
        <v>813</v>
      </c>
      <c r="G543" s="239"/>
      <c r="H543" s="242" t="n">
        <v>0.091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AT543" s="248" t="s">
        <v>150</v>
      </c>
      <c r="AU543" s="248" t="s">
        <v>18</v>
      </c>
      <c r="AV543" s="237" t="s">
        <v>83</v>
      </c>
      <c r="AW543" s="237" t="s">
        <v>37</v>
      </c>
      <c r="AX543" s="237" t="s">
        <v>74</v>
      </c>
      <c r="AY543" s="248" t="s">
        <v>134</v>
      </c>
    </row>
    <row r="544" s="237" customFormat="true" ht="12.8" hidden="false" customHeight="false" outlineLevel="0" collapsed="false">
      <c r="B544" s="238"/>
      <c r="C544" s="239"/>
      <c r="D544" s="223" t="s">
        <v>150</v>
      </c>
      <c r="E544" s="240"/>
      <c r="F544" s="241" t="s">
        <v>814</v>
      </c>
      <c r="G544" s="239"/>
      <c r="H544" s="242" t="n">
        <v>0.057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AT544" s="248" t="s">
        <v>150</v>
      </c>
      <c r="AU544" s="248" t="s">
        <v>18</v>
      </c>
      <c r="AV544" s="237" t="s">
        <v>83</v>
      </c>
      <c r="AW544" s="237" t="s">
        <v>37</v>
      </c>
      <c r="AX544" s="237" t="s">
        <v>74</v>
      </c>
      <c r="AY544" s="248" t="s">
        <v>134</v>
      </c>
    </row>
    <row r="545" s="237" customFormat="true" ht="12.8" hidden="false" customHeight="false" outlineLevel="0" collapsed="false">
      <c r="B545" s="238"/>
      <c r="C545" s="239"/>
      <c r="D545" s="223" t="s">
        <v>150</v>
      </c>
      <c r="E545" s="240"/>
      <c r="F545" s="241" t="s">
        <v>815</v>
      </c>
      <c r="G545" s="239"/>
      <c r="H545" s="242" t="n">
        <v>1</v>
      </c>
      <c r="I545" s="243"/>
      <c r="J545" s="239"/>
      <c r="K545" s="239"/>
      <c r="L545" s="244"/>
      <c r="M545" s="245"/>
      <c r="N545" s="246"/>
      <c r="O545" s="246"/>
      <c r="P545" s="246"/>
      <c r="Q545" s="246"/>
      <c r="R545" s="246"/>
      <c r="S545" s="246"/>
      <c r="T545" s="247"/>
      <c r="AT545" s="248" t="s">
        <v>150</v>
      </c>
      <c r="AU545" s="248" t="s">
        <v>18</v>
      </c>
      <c r="AV545" s="237" t="s">
        <v>83</v>
      </c>
      <c r="AW545" s="237" t="s">
        <v>37</v>
      </c>
      <c r="AX545" s="237" t="s">
        <v>74</v>
      </c>
      <c r="AY545" s="248" t="s">
        <v>134</v>
      </c>
    </row>
    <row r="546" s="249" customFormat="true" ht="12.8" hidden="false" customHeight="false" outlineLevel="0" collapsed="false">
      <c r="B546" s="250"/>
      <c r="C546" s="251"/>
      <c r="D546" s="223" t="s">
        <v>150</v>
      </c>
      <c r="E546" s="252"/>
      <c r="F546" s="253" t="s">
        <v>156</v>
      </c>
      <c r="G546" s="251"/>
      <c r="H546" s="254" t="n">
        <v>24.957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AT546" s="260" t="s">
        <v>150</v>
      </c>
      <c r="AU546" s="260" t="s">
        <v>18</v>
      </c>
      <c r="AV546" s="249" t="s">
        <v>141</v>
      </c>
      <c r="AW546" s="249" t="s">
        <v>37</v>
      </c>
      <c r="AX546" s="249" t="s">
        <v>18</v>
      </c>
      <c r="AY546" s="260" t="s">
        <v>134</v>
      </c>
    </row>
    <row r="547" s="24" customFormat="true" ht="22.5" hidden="false" customHeight="true" outlineLevel="0" collapsed="false">
      <c r="B547" s="25"/>
      <c r="C547" s="211" t="s">
        <v>816</v>
      </c>
      <c r="D547" s="211" t="s">
        <v>137</v>
      </c>
      <c r="E547" s="212" t="s">
        <v>817</v>
      </c>
      <c r="F547" s="213" t="s">
        <v>818</v>
      </c>
      <c r="G547" s="214" t="s">
        <v>167</v>
      </c>
      <c r="H547" s="215" t="n">
        <v>2.829</v>
      </c>
      <c r="I547" s="216"/>
      <c r="J547" s="217" t="n">
        <f aca="false">ROUND(I547*H547,2)</f>
        <v>0</v>
      </c>
      <c r="K547" s="213" t="s">
        <v>147</v>
      </c>
      <c r="L547" s="30"/>
      <c r="M547" s="218"/>
      <c r="N547" s="219" t="s">
        <v>45</v>
      </c>
      <c r="O547" s="62"/>
      <c r="P547" s="220" t="n">
        <f aca="false">O547*H547</f>
        <v>0</v>
      </c>
      <c r="Q547" s="220" t="n">
        <v>0</v>
      </c>
      <c r="R547" s="220" t="n">
        <f aca="false">Q547*H547</f>
        <v>0</v>
      </c>
      <c r="S547" s="220" t="n">
        <v>0</v>
      </c>
      <c r="T547" s="221" t="n">
        <f aca="false">S547*H547</f>
        <v>0</v>
      </c>
      <c r="AR547" s="3" t="s">
        <v>748</v>
      </c>
      <c r="AT547" s="3" t="s">
        <v>137</v>
      </c>
      <c r="AU547" s="3" t="s">
        <v>18</v>
      </c>
      <c r="AY547" s="3" t="s">
        <v>134</v>
      </c>
      <c r="BE547" s="222" t="n">
        <f aca="false">IF(N547="základní",J547,0)</f>
        <v>0</v>
      </c>
      <c r="BF547" s="222" t="n">
        <f aca="false">IF(N547="snížená",J547,0)</f>
        <v>0</v>
      </c>
      <c r="BG547" s="222" t="n">
        <f aca="false">IF(N547="zákl. přenesená",J547,0)</f>
        <v>0</v>
      </c>
      <c r="BH547" s="222" t="n">
        <f aca="false">IF(N547="sníž. přenesená",J547,0)</f>
        <v>0</v>
      </c>
      <c r="BI547" s="222" t="n">
        <f aca="false">IF(N547="nulová",J547,0)</f>
        <v>0</v>
      </c>
      <c r="BJ547" s="3" t="s">
        <v>18</v>
      </c>
      <c r="BK547" s="222" t="n">
        <f aca="false">ROUND(I547*H547,2)</f>
        <v>0</v>
      </c>
      <c r="BL547" s="3" t="s">
        <v>748</v>
      </c>
      <c r="BM547" s="3" t="s">
        <v>819</v>
      </c>
    </row>
    <row r="548" s="24" customFormat="true" ht="12.8" hidden="false" customHeight="false" outlineLevel="0" collapsed="false">
      <c r="B548" s="25"/>
      <c r="C548" s="26"/>
      <c r="D548" s="223" t="s">
        <v>143</v>
      </c>
      <c r="E548" s="26"/>
      <c r="F548" s="224" t="s">
        <v>750</v>
      </c>
      <c r="G548" s="26"/>
      <c r="H548" s="26"/>
      <c r="I548" s="128"/>
      <c r="J548" s="26"/>
      <c r="K548" s="26"/>
      <c r="L548" s="30"/>
      <c r="M548" s="225"/>
      <c r="N548" s="62"/>
      <c r="O548" s="62"/>
      <c r="P548" s="62"/>
      <c r="Q548" s="62"/>
      <c r="R548" s="62"/>
      <c r="S548" s="62"/>
      <c r="T548" s="63"/>
      <c r="AT548" s="3" t="s">
        <v>143</v>
      </c>
      <c r="AU548" s="3" t="s">
        <v>18</v>
      </c>
    </row>
    <row r="549" s="237" customFormat="true" ht="12.8" hidden="false" customHeight="false" outlineLevel="0" collapsed="false">
      <c r="B549" s="238"/>
      <c r="C549" s="239"/>
      <c r="D549" s="223" t="s">
        <v>150</v>
      </c>
      <c r="E549" s="240"/>
      <c r="F549" s="241" t="s">
        <v>820</v>
      </c>
      <c r="G549" s="239"/>
      <c r="H549" s="242" t="n">
        <v>2.829</v>
      </c>
      <c r="I549" s="243"/>
      <c r="J549" s="239"/>
      <c r="K549" s="239"/>
      <c r="L549" s="244"/>
      <c r="M549" s="245"/>
      <c r="N549" s="246"/>
      <c r="O549" s="246"/>
      <c r="P549" s="246"/>
      <c r="Q549" s="246"/>
      <c r="R549" s="246"/>
      <c r="S549" s="246"/>
      <c r="T549" s="247"/>
      <c r="AT549" s="248" t="s">
        <v>150</v>
      </c>
      <c r="AU549" s="248" t="s">
        <v>18</v>
      </c>
      <c r="AV549" s="237" t="s">
        <v>83</v>
      </c>
      <c r="AW549" s="237" t="s">
        <v>37</v>
      </c>
      <c r="AX549" s="237" t="s">
        <v>18</v>
      </c>
      <c r="AY549" s="248" t="s">
        <v>134</v>
      </c>
    </row>
    <row r="550" s="24" customFormat="true" ht="22.5" hidden="false" customHeight="true" outlineLevel="0" collapsed="false">
      <c r="B550" s="25"/>
      <c r="C550" s="211" t="s">
        <v>821</v>
      </c>
      <c r="D550" s="211" t="s">
        <v>137</v>
      </c>
      <c r="E550" s="212" t="s">
        <v>822</v>
      </c>
      <c r="F550" s="213" t="s">
        <v>823</v>
      </c>
      <c r="G550" s="214" t="s">
        <v>167</v>
      </c>
      <c r="H550" s="215" t="n">
        <v>58.71</v>
      </c>
      <c r="I550" s="216"/>
      <c r="J550" s="217" t="n">
        <f aca="false">ROUND(I550*H550,2)</f>
        <v>0</v>
      </c>
      <c r="K550" s="213" t="s">
        <v>147</v>
      </c>
      <c r="L550" s="30"/>
      <c r="M550" s="218"/>
      <c r="N550" s="219" t="s">
        <v>45</v>
      </c>
      <c r="O550" s="62"/>
      <c r="P550" s="220" t="n">
        <f aca="false">O550*H550</f>
        <v>0</v>
      </c>
      <c r="Q550" s="220" t="n">
        <v>0</v>
      </c>
      <c r="R550" s="220" t="n">
        <f aca="false">Q550*H550</f>
        <v>0</v>
      </c>
      <c r="S550" s="220" t="n">
        <v>0</v>
      </c>
      <c r="T550" s="221" t="n">
        <f aca="false">S550*H550</f>
        <v>0</v>
      </c>
      <c r="AR550" s="3" t="s">
        <v>748</v>
      </c>
      <c r="AT550" s="3" t="s">
        <v>137</v>
      </c>
      <c r="AU550" s="3" t="s">
        <v>18</v>
      </c>
      <c r="AY550" s="3" t="s">
        <v>134</v>
      </c>
      <c r="BE550" s="222" t="n">
        <f aca="false">IF(N550="základní",J550,0)</f>
        <v>0</v>
      </c>
      <c r="BF550" s="222" t="n">
        <f aca="false">IF(N550="snížená",J550,0)</f>
        <v>0</v>
      </c>
      <c r="BG550" s="222" t="n">
        <f aca="false">IF(N550="zákl. přenesená",J550,0)</f>
        <v>0</v>
      </c>
      <c r="BH550" s="222" t="n">
        <f aca="false">IF(N550="sníž. přenesená",J550,0)</f>
        <v>0</v>
      </c>
      <c r="BI550" s="222" t="n">
        <f aca="false">IF(N550="nulová",J550,0)</f>
        <v>0</v>
      </c>
      <c r="BJ550" s="3" t="s">
        <v>18</v>
      </c>
      <c r="BK550" s="222" t="n">
        <f aca="false">ROUND(I550*H550,2)</f>
        <v>0</v>
      </c>
      <c r="BL550" s="3" t="s">
        <v>748</v>
      </c>
      <c r="BM550" s="3" t="s">
        <v>824</v>
      </c>
    </row>
    <row r="551" s="24" customFormat="true" ht="12.8" hidden="false" customHeight="false" outlineLevel="0" collapsed="false">
      <c r="B551" s="25"/>
      <c r="C551" s="26"/>
      <c r="D551" s="223" t="s">
        <v>143</v>
      </c>
      <c r="E551" s="26"/>
      <c r="F551" s="224" t="s">
        <v>750</v>
      </c>
      <c r="G551" s="26"/>
      <c r="H551" s="26"/>
      <c r="I551" s="128"/>
      <c r="J551" s="26"/>
      <c r="K551" s="26"/>
      <c r="L551" s="30"/>
      <c r="M551" s="225"/>
      <c r="N551" s="62"/>
      <c r="O551" s="62"/>
      <c r="P551" s="62"/>
      <c r="Q551" s="62"/>
      <c r="R551" s="62"/>
      <c r="S551" s="62"/>
      <c r="T551" s="63"/>
      <c r="AT551" s="3" t="s">
        <v>143</v>
      </c>
      <c r="AU551" s="3" t="s">
        <v>18</v>
      </c>
    </row>
    <row r="552" s="237" customFormat="true" ht="12.8" hidden="false" customHeight="false" outlineLevel="0" collapsed="false">
      <c r="B552" s="238"/>
      <c r="C552" s="239"/>
      <c r="D552" s="223" t="s">
        <v>150</v>
      </c>
      <c r="E552" s="240"/>
      <c r="F552" s="241" t="s">
        <v>825</v>
      </c>
      <c r="G552" s="239"/>
      <c r="H552" s="242" t="n">
        <v>0.107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AT552" s="248" t="s">
        <v>150</v>
      </c>
      <c r="AU552" s="248" t="s">
        <v>18</v>
      </c>
      <c r="AV552" s="237" t="s">
        <v>83</v>
      </c>
      <c r="AW552" s="237" t="s">
        <v>37</v>
      </c>
      <c r="AX552" s="237" t="s">
        <v>74</v>
      </c>
      <c r="AY552" s="248" t="s">
        <v>134</v>
      </c>
    </row>
    <row r="553" s="237" customFormat="true" ht="12.8" hidden="false" customHeight="false" outlineLevel="0" collapsed="false">
      <c r="B553" s="238"/>
      <c r="C553" s="239"/>
      <c r="D553" s="223" t="s">
        <v>150</v>
      </c>
      <c r="E553" s="240"/>
      <c r="F553" s="241" t="s">
        <v>826</v>
      </c>
      <c r="G553" s="239"/>
      <c r="H553" s="242" t="n">
        <v>0.06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AT553" s="248" t="s">
        <v>150</v>
      </c>
      <c r="AU553" s="248" t="s">
        <v>18</v>
      </c>
      <c r="AV553" s="237" t="s">
        <v>83</v>
      </c>
      <c r="AW553" s="237" t="s">
        <v>37</v>
      </c>
      <c r="AX553" s="237" t="s">
        <v>74</v>
      </c>
      <c r="AY553" s="248" t="s">
        <v>134</v>
      </c>
    </row>
    <row r="554" s="237" customFormat="true" ht="12.8" hidden="false" customHeight="false" outlineLevel="0" collapsed="false">
      <c r="B554" s="238"/>
      <c r="C554" s="239"/>
      <c r="D554" s="223" t="s">
        <v>150</v>
      </c>
      <c r="E554" s="240"/>
      <c r="F554" s="241" t="s">
        <v>827</v>
      </c>
      <c r="G554" s="239"/>
      <c r="H554" s="242" t="n">
        <v>0.034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AT554" s="248" t="s">
        <v>150</v>
      </c>
      <c r="AU554" s="248" t="s">
        <v>18</v>
      </c>
      <c r="AV554" s="237" t="s">
        <v>83</v>
      </c>
      <c r="AW554" s="237" t="s">
        <v>37</v>
      </c>
      <c r="AX554" s="237" t="s">
        <v>74</v>
      </c>
      <c r="AY554" s="248" t="s">
        <v>134</v>
      </c>
    </row>
    <row r="555" s="237" customFormat="true" ht="12.8" hidden="false" customHeight="false" outlineLevel="0" collapsed="false">
      <c r="B555" s="238"/>
      <c r="C555" s="239"/>
      <c r="D555" s="223" t="s">
        <v>150</v>
      </c>
      <c r="E555" s="240"/>
      <c r="F555" s="241" t="s">
        <v>828</v>
      </c>
      <c r="G555" s="239"/>
      <c r="H555" s="242" t="n">
        <v>0.005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AT555" s="248" t="s">
        <v>150</v>
      </c>
      <c r="AU555" s="248" t="s">
        <v>18</v>
      </c>
      <c r="AV555" s="237" t="s">
        <v>83</v>
      </c>
      <c r="AW555" s="237" t="s">
        <v>37</v>
      </c>
      <c r="AX555" s="237" t="s">
        <v>74</v>
      </c>
      <c r="AY555" s="248" t="s">
        <v>134</v>
      </c>
    </row>
    <row r="556" s="237" customFormat="true" ht="12.8" hidden="false" customHeight="false" outlineLevel="0" collapsed="false">
      <c r="B556" s="238"/>
      <c r="C556" s="239"/>
      <c r="D556" s="223" t="s">
        <v>150</v>
      </c>
      <c r="E556" s="240"/>
      <c r="F556" s="241" t="s">
        <v>829</v>
      </c>
      <c r="G556" s="239"/>
      <c r="H556" s="242" t="n">
        <v>42.864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AT556" s="248" t="s">
        <v>150</v>
      </c>
      <c r="AU556" s="248" t="s">
        <v>18</v>
      </c>
      <c r="AV556" s="237" t="s">
        <v>83</v>
      </c>
      <c r="AW556" s="237" t="s">
        <v>37</v>
      </c>
      <c r="AX556" s="237" t="s">
        <v>74</v>
      </c>
      <c r="AY556" s="248" t="s">
        <v>134</v>
      </c>
    </row>
    <row r="557" s="237" customFormat="true" ht="12.8" hidden="false" customHeight="false" outlineLevel="0" collapsed="false">
      <c r="B557" s="238"/>
      <c r="C557" s="239"/>
      <c r="D557" s="223" t="s">
        <v>150</v>
      </c>
      <c r="E557" s="240"/>
      <c r="F557" s="241" t="s">
        <v>830</v>
      </c>
      <c r="G557" s="239"/>
      <c r="H557" s="242" t="n">
        <v>15.64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AT557" s="248" t="s">
        <v>150</v>
      </c>
      <c r="AU557" s="248" t="s">
        <v>18</v>
      </c>
      <c r="AV557" s="237" t="s">
        <v>83</v>
      </c>
      <c r="AW557" s="237" t="s">
        <v>37</v>
      </c>
      <c r="AX557" s="237" t="s">
        <v>74</v>
      </c>
      <c r="AY557" s="248" t="s">
        <v>134</v>
      </c>
    </row>
    <row r="558" s="249" customFormat="true" ht="12.8" hidden="false" customHeight="false" outlineLevel="0" collapsed="false">
      <c r="B558" s="250"/>
      <c r="C558" s="251"/>
      <c r="D558" s="223" t="s">
        <v>150</v>
      </c>
      <c r="E558" s="252"/>
      <c r="F558" s="253" t="s">
        <v>156</v>
      </c>
      <c r="G558" s="251"/>
      <c r="H558" s="254" t="n">
        <v>58.71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AT558" s="260" t="s">
        <v>150</v>
      </c>
      <c r="AU558" s="260" t="s">
        <v>18</v>
      </c>
      <c r="AV558" s="249" t="s">
        <v>141</v>
      </c>
      <c r="AW558" s="249" t="s">
        <v>37</v>
      </c>
      <c r="AX558" s="249" t="s">
        <v>18</v>
      </c>
      <c r="AY558" s="260" t="s">
        <v>134</v>
      </c>
    </row>
    <row r="559" s="24" customFormat="true" ht="22.5" hidden="false" customHeight="true" outlineLevel="0" collapsed="false">
      <c r="B559" s="25"/>
      <c r="C559" s="211" t="s">
        <v>831</v>
      </c>
      <c r="D559" s="211" t="s">
        <v>137</v>
      </c>
      <c r="E559" s="212" t="s">
        <v>832</v>
      </c>
      <c r="F559" s="213" t="s">
        <v>833</v>
      </c>
      <c r="G559" s="214" t="s">
        <v>167</v>
      </c>
      <c r="H559" s="215" t="n">
        <v>2.45</v>
      </c>
      <c r="I559" s="216"/>
      <c r="J559" s="217" t="n">
        <f aca="false">ROUND(I559*H559,2)</f>
        <v>0</v>
      </c>
      <c r="K559" s="213" t="s">
        <v>147</v>
      </c>
      <c r="L559" s="30"/>
      <c r="M559" s="218"/>
      <c r="N559" s="219" t="s">
        <v>45</v>
      </c>
      <c r="O559" s="62"/>
      <c r="P559" s="220" t="n">
        <f aca="false">O559*H559</f>
        <v>0</v>
      </c>
      <c r="Q559" s="220" t="n">
        <v>0</v>
      </c>
      <c r="R559" s="220" t="n">
        <f aca="false">Q559*H559</f>
        <v>0</v>
      </c>
      <c r="S559" s="220" t="n">
        <v>0</v>
      </c>
      <c r="T559" s="221" t="n">
        <f aca="false">S559*H559</f>
        <v>0</v>
      </c>
      <c r="AR559" s="3" t="s">
        <v>748</v>
      </c>
      <c r="AT559" s="3" t="s">
        <v>137</v>
      </c>
      <c r="AU559" s="3" t="s">
        <v>18</v>
      </c>
      <c r="AY559" s="3" t="s">
        <v>134</v>
      </c>
      <c r="BE559" s="222" t="n">
        <f aca="false">IF(N559="základní",J559,0)</f>
        <v>0</v>
      </c>
      <c r="BF559" s="222" t="n">
        <f aca="false">IF(N559="snížená",J559,0)</f>
        <v>0</v>
      </c>
      <c r="BG559" s="222" t="n">
        <f aca="false">IF(N559="zákl. přenesená",J559,0)</f>
        <v>0</v>
      </c>
      <c r="BH559" s="222" t="n">
        <f aca="false">IF(N559="sníž. přenesená",J559,0)</f>
        <v>0</v>
      </c>
      <c r="BI559" s="222" t="n">
        <f aca="false">IF(N559="nulová",J559,0)</f>
        <v>0</v>
      </c>
      <c r="BJ559" s="3" t="s">
        <v>18</v>
      </c>
      <c r="BK559" s="222" t="n">
        <f aca="false">ROUND(I559*H559,2)</f>
        <v>0</v>
      </c>
      <c r="BL559" s="3" t="s">
        <v>748</v>
      </c>
      <c r="BM559" s="3" t="s">
        <v>834</v>
      </c>
    </row>
    <row r="560" s="24" customFormat="true" ht="12.8" hidden="false" customHeight="false" outlineLevel="0" collapsed="false">
      <c r="B560" s="25"/>
      <c r="C560" s="26"/>
      <c r="D560" s="223" t="s">
        <v>143</v>
      </c>
      <c r="E560" s="26"/>
      <c r="F560" s="224" t="s">
        <v>750</v>
      </c>
      <c r="G560" s="26"/>
      <c r="H560" s="26"/>
      <c r="I560" s="128"/>
      <c r="J560" s="26"/>
      <c r="K560" s="26"/>
      <c r="L560" s="30"/>
      <c r="M560" s="225"/>
      <c r="N560" s="62"/>
      <c r="O560" s="62"/>
      <c r="P560" s="62"/>
      <c r="Q560" s="62"/>
      <c r="R560" s="62"/>
      <c r="S560" s="62"/>
      <c r="T560" s="63"/>
      <c r="AT560" s="3" t="s">
        <v>143</v>
      </c>
      <c r="AU560" s="3" t="s">
        <v>18</v>
      </c>
    </row>
    <row r="561" s="237" customFormat="true" ht="12.8" hidden="false" customHeight="false" outlineLevel="0" collapsed="false">
      <c r="B561" s="238"/>
      <c r="C561" s="239"/>
      <c r="D561" s="223" t="s">
        <v>150</v>
      </c>
      <c r="E561" s="240"/>
      <c r="F561" s="241" t="s">
        <v>835</v>
      </c>
      <c r="G561" s="239"/>
      <c r="H561" s="242" t="n">
        <v>2.45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AT561" s="248" t="s">
        <v>150</v>
      </c>
      <c r="AU561" s="248" t="s">
        <v>18</v>
      </c>
      <c r="AV561" s="237" t="s">
        <v>83</v>
      </c>
      <c r="AW561" s="237" t="s">
        <v>37</v>
      </c>
      <c r="AX561" s="237" t="s">
        <v>18</v>
      </c>
      <c r="AY561" s="248" t="s">
        <v>134</v>
      </c>
    </row>
    <row r="562" s="24" customFormat="true" ht="16.5" hidden="false" customHeight="true" outlineLevel="0" collapsed="false">
      <c r="B562" s="25"/>
      <c r="C562" s="211" t="s">
        <v>836</v>
      </c>
      <c r="D562" s="211" t="s">
        <v>137</v>
      </c>
      <c r="E562" s="212" t="s">
        <v>837</v>
      </c>
      <c r="F562" s="213" t="s">
        <v>838</v>
      </c>
      <c r="G562" s="214" t="s">
        <v>167</v>
      </c>
      <c r="H562" s="215" t="n">
        <v>3904.2</v>
      </c>
      <c r="I562" s="216"/>
      <c r="J562" s="217" t="n">
        <f aca="false">ROUND(I562*H562,2)</f>
        <v>0</v>
      </c>
      <c r="K562" s="213" t="s">
        <v>147</v>
      </c>
      <c r="L562" s="30"/>
      <c r="M562" s="218"/>
      <c r="N562" s="219" t="s">
        <v>45</v>
      </c>
      <c r="O562" s="62"/>
      <c r="P562" s="220" t="n">
        <f aca="false">O562*H562</f>
        <v>0</v>
      </c>
      <c r="Q562" s="220" t="n">
        <v>0</v>
      </c>
      <c r="R562" s="220" t="n">
        <f aca="false">Q562*H562</f>
        <v>0</v>
      </c>
      <c r="S562" s="220" t="n">
        <v>0</v>
      </c>
      <c r="T562" s="221" t="n">
        <f aca="false">S562*H562</f>
        <v>0</v>
      </c>
      <c r="AR562" s="3" t="s">
        <v>748</v>
      </c>
      <c r="AT562" s="3" t="s">
        <v>137</v>
      </c>
      <c r="AU562" s="3" t="s">
        <v>18</v>
      </c>
      <c r="AY562" s="3" t="s">
        <v>134</v>
      </c>
      <c r="BE562" s="222" t="n">
        <f aca="false">IF(N562="základní",J562,0)</f>
        <v>0</v>
      </c>
      <c r="BF562" s="222" t="n">
        <f aca="false">IF(N562="snížená",J562,0)</f>
        <v>0</v>
      </c>
      <c r="BG562" s="222" t="n">
        <f aca="false">IF(N562="zákl. přenesená",J562,0)</f>
        <v>0</v>
      </c>
      <c r="BH562" s="222" t="n">
        <f aca="false">IF(N562="sníž. přenesená",J562,0)</f>
        <v>0</v>
      </c>
      <c r="BI562" s="222" t="n">
        <f aca="false">IF(N562="nulová",J562,0)</f>
        <v>0</v>
      </c>
      <c r="BJ562" s="3" t="s">
        <v>18</v>
      </c>
      <c r="BK562" s="222" t="n">
        <f aca="false">ROUND(I562*H562,2)</f>
        <v>0</v>
      </c>
      <c r="BL562" s="3" t="s">
        <v>748</v>
      </c>
      <c r="BM562" s="3" t="s">
        <v>839</v>
      </c>
    </row>
    <row r="563" s="237" customFormat="true" ht="12.8" hidden="false" customHeight="false" outlineLevel="0" collapsed="false">
      <c r="B563" s="238"/>
      <c r="C563" s="239"/>
      <c r="D563" s="223" t="s">
        <v>150</v>
      </c>
      <c r="E563" s="240"/>
      <c r="F563" s="241" t="s">
        <v>771</v>
      </c>
      <c r="G563" s="239"/>
      <c r="H563" s="242" t="n">
        <v>3904.2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AT563" s="248" t="s">
        <v>150</v>
      </c>
      <c r="AU563" s="248" t="s">
        <v>18</v>
      </c>
      <c r="AV563" s="237" t="s">
        <v>83</v>
      </c>
      <c r="AW563" s="237" t="s">
        <v>37</v>
      </c>
      <c r="AX563" s="237" t="s">
        <v>18</v>
      </c>
      <c r="AY563" s="248" t="s">
        <v>134</v>
      </c>
    </row>
    <row r="564" s="24" customFormat="true" ht="16.5" hidden="false" customHeight="true" outlineLevel="0" collapsed="false">
      <c r="B564" s="25"/>
      <c r="C564" s="211" t="s">
        <v>840</v>
      </c>
      <c r="D564" s="211" t="s">
        <v>137</v>
      </c>
      <c r="E564" s="212" t="s">
        <v>841</v>
      </c>
      <c r="F564" s="213" t="s">
        <v>842</v>
      </c>
      <c r="G564" s="214" t="s">
        <v>167</v>
      </c>
      <c r="H564" s="215" t="n">
        <v>902.325</v>
      </c>
      <c r="I564" s="216"/>
      <c r="J564" s="217" t="n">
        <f aca="false">ROUND(I564*H564,2)</f>
        <v>0</v>
      </c>
      <c r="K564" s="213" t="s">
        <v>147</v>
      </c>
      <c r="L564" s="30"/>
      <c r="M564" s="218"/>
      <c r="N564" s="219" t="s">
        <v>45</v>
      </c>
      <c r="O564" s="62"/>
      <c r="P564" s="220" t="n">
        <f aca="false">O564*H564</f>
        <v>0</v>
      </c>
      <c r="Q564" s="220" t="n">
        <v>0</v>
      </c>
      <c r="R564" s="220" t="n">
        <f aca="false">Q564*H564</f>
        <v>0</v>
      </c>
      <c r="S564" s="220" t="n">
        <v>0</v>
      </c>
      <c r="T564" s="221" t="n">
        <f aca="false">S564*H564</f>
        <v>0</v>
      </c>
      <c r="AR564" s="3" t="s">
        <v>748</v>
      </c>
      <c r="AT564" s="3" t="s">
        <v>137</v>
      </c>
      <c r="AU564" s="3" t="s">
        <v>18</v>
      </c>
      <c r="AY564" s="3" t="s">
        <v>134</v>
      </c>
      <c r="BE564" s="222" t="n">
        <f aca="false">IF(N564="základní",J564,0)</f>
        <v>0</v>
      </c>
      <c r="BF564" s="222" t="n">
        <f aca="false">IF(N564="snížená",J564,0)</f>
        <v>0</v>
      </c>
      <c r="BG564" s="222" t="n">
        <f aca="false">IF(N564="zákl. přenesená",J564,0)</f>
        <v>0</v>
      </c>
      <c r="BH564" s="222" t="n">
        <f aca="false">IF(N564="sníž. přenesená",J564,0)</f>
        <v>0</v>
      </c>
      <c r="BI564" s="222" t="n">
        <f aca="false">IF(N564="nulová",J564,0)</f>
        <v>0</v>
      </c>
      <c r="BJ564" s="3" t="s">
        <v>18</v>
      </c>
      <c r="BK564" s="222" t="n">
        <f aca="false">ROUND(I564*H564,2)</f>
        <v>0</v>
      </c>
      <c r="BL564" s="3" t="s">
        <v>748</v>
      </c>
      <c r="BM564" s="3" t="s">
        <v>843</v>
      </c>
    </row>
    <row r="565" s="237" customFormat="true" ht="12.8" hidden="false" customHeight="false" outlineLevel="0" collapsed="false">
      <c r="B565" s="238"/>
      <c r="C565" s="239"/>
      <c r="D565" s="223" t="s">
        <v>150</v>
      </c>
      <c r="E565" s="240"/>
      <c r="F565" s="241" t="s">
        <v>844</v>
      </c>
      <c r="G565" s="239"/>
      <c r="H565" s="242" t="n">
        <v>902.325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AT565" s="248" t="s">
        <v>150</v>
      </c>
      <c r="AU565" s="248" t="s">
        <v>18</v>
      </c>
      <c r="AV565" s="237" t="s">
        <v>83</v>
      </c>
      <c r="AW565" s="237" t="s">
        <v>37</v>
      </c>
      <c r="AX565" s="237" t="s">
        <v>18</v>
      </c>
      <c r="AY565" s="248" t="s">
        <v>134</v>
      </c>
    </row>
    <row r="566" s="24" customFormat="true" ht="16.5" hidden="false" customHeight="true" outlineLevel="0" collapsed="false">
      <c r="B566" s="25"/>
      <c r="C566" s="211" t="s">
        <v>845</v>
      </c>
      <c r="D566" s="211" t="s">
        <v>137</v>
      </c>
      <c r="E566" s="212" t="s">
        <v>846</v>
      </c>
      <c r="F566" s="213" t="s">
        <v>847</v>
      </c>
      <c r="G566" s="214" t="s">
        <v>236</v>
      </c>
      <c r="H566" s="215" t="n">
        <v>2</v>
      </c>
      <c r="I566" s="216"/>
      <c r="J566" s="217" t="n">
        <f aca="false">ROUND(I566*H566,2)</f>
        <v>0</v>
      </c>
      <c r="K566" s="213" t="s">
        <v>147</v>
      </c>
      <c r="L566" s="30"/>
      <c r="M566" s="218"/>
      <c r="N566" s="219" t="s">
        <v>45</v>
      </c>
      <c r="O566" s="62"/>
      <c r="P566" s="220" t="n">
        <f aca="false">O566*H566</f>
        <v>0</v>
      </c>
      <c r="Q566" s="220" t="n">
        <v>0</v>
      </c>
      <c r="R566" s="220" t="n">
        <f aca="false">Q566*H566</f>
        <v>0</v>
      </c>
      <c r="S566" s="220" t="n">
        <v>0</v>
      </c>
      <c r="T566" s="221" t="n">
        <f aca="false">S566*H566</f>
        <v>0</v>
      </c>
      <c r="AR566" s="3" t="s">
        <v>748</v>
      </c>
      <c r="AT566" s="3" t="s">
        <v>137</v>
      </c>
      <c r="AU566" s="3" t="s">
        <v>18</v>
      </c>
      <c r="AY566" s="3" t="s">
        <v>134</v>
      </c>
      <c r="BE566" s="222" t="n">
        <f aca="false">IF(N566="základní",J566,0)</f>
        <v>0</v>
      </c>
      <c r="BF566" s="222" t="n">
        <f aca="false">IF(N566="snížená",J566,0)</f>
        <v>0</v>
      </c>
      <c r="BG566" s="222" t="n">
        <f aca="false">IF(N566="zákl. přenesená",J566,0)</f>
        <v>0</v>
      </c>
      <c r="BH566" s="222" t="n">
        <f aca="false">IF(N566="sníž. přenesená",J566,0)</f>
        <v>0</v>
      </c>
      <c r="BI566" s="222" t="n">
        <f aca="false">IF(N566="nulová",J566,0)</f>
        <v>0</v>
      </c>
      <c r="BJ566" s="3" t="s">
        <v>18</v>
      </c>
      <c r="BK566" s="222" t="n">
        <f aca="false">ROUND(I566*H566,2)</f>
        <v>0</v>
      </c>
      <c r="BL566" s="3" t="s">
        <v>748</v>
      </c>
      <c r="BM566" s="3" t="s">
        <v>848</v>
      </c>
    </row>
    <row r="567" s="237" customFormat="true" ht="12.8" hidden="false" customHeight="false" outlineLevel="0" collapsed="false">
      <c r="B567" s="238"/>
      <c r="C567" s="239"/>
      <c r="D567" s="223" t="s">
        <v>150</v>
      </c>
      <c r="E567" s="240"/>
      <c r="F567" s="241" t="s">
        <v>849</v>
      </c>
      <c r="G567" s="239"/>
      <c r="H567" s="242" t="n">
        <v>2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AT567" s="248" t="s">
        <v>150</v>
      </c>
      <c r="AU567" s="248" t="s">
        <v>18</v>
      </c>
      <c r="AV567" s="237" t="s">
        <v>83</v>
      </c>
      <c r="AW567" s="237" t="s">
        <v>37</v>
      </c>
      <c r="AX567" s="237" t="s">
        <v>18</v>
      </c>
      <c r="AY567" s="248" t="s">
        <v>134</v>
      </c>
    </row>
    <row r="568" s="24" customFormat="true" ht="16.5" hidden="false" customHeight="true" outlineLevel="0" collapsed="false">
      <c r="B568" s="25"/>
      <c r="C568" s="211" t="s">
        <v>850</v>
      </c>
      <c r="D568" s="211" t="s">
        <v>137</v>
      </c>
      <c r="E568" s="212" t="s">
        <v>851</v>
      </c>
      <c r="F568" s="213" t="s">
        <v>852</v>
      </c>
      <c r="G568" s="214" t="s">
        <v>236</v>
      </c>
      <c r="H568" s="215" t="n">
        <v>6</v>
      </c>
      <c r="I568" s="216"/>
      <c r="J568" s="217" t="n">
        <f aca="false">ROUND(I568*H568,2)</f>
        <v>0</v>
      </c>
      <c r="K568" s="213" t="s">
        <v>147</v>
      </c>
      <c r="L568" s="30"/>
      <c r="M568" s="218"/>
      <c r="N568" s="219" t="s">
        <v>45</v>
      </c>
      <c r="O568" s="62"/>
      <c r="P568" s="220" t="n">
        <f aca="false">O568*H568</f>
        <v>0</v>
      </c>
      <c r="Q568" s="220" t="n">
        <v>0</v>
      </c>
      <c r="R568" s="220" t="n">
        <f aca="false">Q568*H568</f>
        <v>0</v>
      </c>
      <c r="S568" s="220" t="n">
        <v>0</v>
      </c>
      <c r="T568" s="221" t="n">
        <f aca="false">S568*H568</f>
        <v>0</v>
      </c>
      <c r="AR568" s="3" t="s">
        <v>748</v>
      </c>
      <c r="AT568" s="3" t="s">
        <v>137</v>
      </c>
      <c r="AU568" s="3" t="s">
        <v>18</v>
      </c>
      <c r="AY568" s="3" t="s">
        <v>134</v>
      </c>
      <c r="BE568" s="222" t="n">
        <f aca="false">IF(N568="základní",J568,0)</f>
        <v>0</v>
      </c>
      <c r="BF568" s="222" t="n">
        <f aca="false">IF(N568="snížená",J568,0)</f>
        <v>0</v>
      </c>
      <c r="BG568" s="222" t="n">
        <f aca="false">IF(N568="zákl. přenesená",J568,0)</f>
        <v>0</v>
      </c>
      <c r="BH568" s="222" t="n">
        <f aca="false">IF(N568="sníž. přenesená",J568,0)</f>
        <v>0</v>
      </c>
      <c r="BI568" s="222" t="n">
        <f aca="false">IF(N568="nulová",J568,0)</f>
        <v>0</v>
      </c>
      <c r="BJ568" s="3" t="s">
        <v>18</v>
      </c>
      <c r="BK568" s="222" t="n">
        <f aca="false">ROUND(I568*H568,2)</f>
        <v>0</v>
      </c>
      <c r="BL568" s="3" t="s">
        <v>748</v>
      </c>
      <c r="BM568" s="3" t="s">
        <v>853</v>
      </c>
    </row>
    <row r="569" s="237" customFormat="true" ht="12.8" hidden="false" customHeight="false" outlineLevel="0" collapsed="false">
      <c r="B569" s="238"/>
      <c r="C569" s="239"/>
      <c r="D569" s="223" t="s">
        <v>150</v>
      </c>
      <c r="E569" s="240"/>
      <c r="F569" s="241" t="s">
        <v>854</v>
      </c>
      <c r="G569" s="239"/>
      <c r="H569" s="242" t="n">
        <v>2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AT569" s="248" t="s">
        <v>150</v>
      </c>
      <c r="AU569" s="248" t="s">
        <v>18</v>
      </c>
      <c r="AV569" s="237" t="s">
        <v>83</v>
      </c>
      <c r="AW569" s="237" t="s">
        <v>37</v>
      </c>
      <c r="AX569" s="237" t="s">
        <v>74</v>
      </c>
      <c r="AY569" s="248" t="s">
        <v>134</v>
      </c>
    </row>
    <row r="570" s="237" customFormat="true" ht="12.8" hidden="false" customHeight="false" outlineLevel="0" collapsed="false">
      <c r="B570" s="238"/>
      <c r="C570" s="239"/>
      <c r="D570" s="223" t="s">
        <v>150</v>
      </c>
      <c r="E570" s="240"/>
      <c r="F570" s="241" t="s">
        <v>855</v>
      </c>
      <c r="G570" s="239"/>
      <c r="H570" s="242" t="n">
        <v>2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AT570" s="248" t="s">
        <v>150</v>
      </c>
      <c r="AU570" s="248" t="s">
        <v>18</v>
      </c>
      <c r="AV570" s="237" t="s">
        <v>83</v>
      </c>
      <c r="AW570" s="237" t="s">
        <v>37</v>
      </c>
      <c r="AX570" s="237" t="s">
        <v>74</v>
      </c>
      <c r="AY570" s="248" t="s">
        <v>134</v>
      </c>
    </row>
    <row r="571" s="237" customFormat="true" ht="12.8" hidden="false" customHeight="false" outlineLevel="0" collapsed="false">
      <c r="B571" s="238"/>
      <c r="C571" s="239"/>
      <c r="D571" s="223" t="s">
        <v>150</v>
      </c>
      <c r="E571" s="240"/>
      <c r="F571" s="241" t="s">
        <v>856</v>
      </c>
      <c r="G571" s="239"/>
      <c r="H571" s="242" t="n">
        <v>1</v>
      </c>
      <c r="I571" s="243"/>
      <c r="J571" s="239"/>
      <c r="K571" s="239"/>
      <c r="L571" s="244"/>
      <c r="M571" s="245"/>
      <c r="N571" s="246"/>
      <c r="O571" s="246"/>
      <c r="P571" s="246"/>
      <c r="Q571" s="246"/>
      <c r="R571" s="246"/>
      <c r="S571" s="246"/>
      <c r="T571" s="247"/>
      <c r="AT571" s="248" t="s">
        <v>150</v>
      </c>
      <c r="AU571" s="248" t="s">
        <v>18</v>
      </c>
      <c r="AV571" s="237" t="s">
        <v>83</v>
      </c>
      <c r="AW571" s="237" t="s">
        <v>37</v>
      </c>
      <c r="AX571" s="237" t="s">
        <v>74</v>
      </c>
      <c r="AY571" s="248" t="s">
        <v>134</v>
      </c>
    </row>
    <row r="572" s="237" customFormat="true" ht="12.8" hidden="false" customHeight="false" outlineLevel="0" collapsed="false">
      <c r="B572" s="238"/>
      <c r="C572" s="239"/>
      <c r="D572" s="223" t="s">
        <v>150</v>
      </c>
      <c r="E572" s="240"/>
      <c r="F572" s="241" t="s">
        <v>857</v>
      </c>
      <c r="G572" s="239"/>
      <c r="H572" s="242" t="n">
        <v>1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AT572" s="248" t="s">
        <v>150</v>
      </c>
      <c r="AU572" s="248" t="s">
        <v>18</v>
      </c>
      <c r="AV572" s="237" t="s">
        <v>83</v>
      </c>
      <c r="AW572" s="237" t="s">
        <v>37</v>
      </c>
      <c r="AX572" s="237" t="s">
        <v>74</v>
      </c>
      <c r="AY572" s="248" t="s">
        <v>134</v>
      </c>
    </row>
    <row r="573" s="249" customFormat="true" ht="12.8" hidden="false" customHeight="false" outlineLevel="0" collapsed="false">
      <c r="B573" s="250"/>
      <c r="C573" s="251"/>
      <c r="D573" s="223" t="s">
        <v>150</v>
      </c>
      <c r="E573" s="252"/>
      <c r="F573" s="253" t="s">
        <v>156</v>
      </c>
      <c r="G573" s="251"/>
      <c r="H573" s="254" t="n">
        <v>6</v>
      </c>
      <c r="I573" s="255"/>
      <c r="J573" s="251"/>
      <c r="K573" s="251"/>
      <c r="L573" s="256"/>
      <c r="M573" s="257"/>
      <c r="N573" s="258"/>
      <c r="O573" s="258"/>
      <c r="P573" s="258"/>
      <c r="Q573" s="258"/>
      <c r="R573" s="258"/>
      <c r="S573" s="258"/>
      <c r="T573" s="259"/>
      <c r="AT573" s="260" t="s">
        <v>150</v>
      </c>
      <c r="AU573" s="260" t="s">
        <v>18</v>
      </c>
      <c r="AV573" s="249" t="s">
        <v>141</v>
      </c>
      <c r="AW573" s="249" t="s">
        <v>37</v>
      </c>
      <c r="AX573" s="249" t="s">
        <v>18</v>
      </c>
      <c r="AY573" s="260" t="s">
        <v>134</v>
      </c>
    </row>
    <row r="574" s="24" customFormat="true" ht="16.5" hidden="false" customHeight="true" outlineLevel="0" collapsed="false">
      <c r="B574" s="25"/>
      <c r="C574" s="211" t="s">
        <v>858</v>
      </c>
      <c r="D574" s="211" t="s">
        <v>137</v>
      </c>
      <c r="E574" s="212" t="s">
        <v>859</v>
      </c>
      <c r="F574" s="213" t="s">
        <v>860</v>
      </c>
      <c r="G574" s="214" t="s">
        <v>167</v>
      </c>
      <c r="H574" s="215" t="n">
        <v>5144.582</v>
      </c>
      <c r="I574" s="216"/>
      <c r="J574" s="217" t="n">
        <f aca="false">ROUND(I574*H574,2)</f>
        <v>0</v>
      </c>
      <c r="K574" s="213" t="s">
        <v>147</v>
      </c>
      <c r="L574" s="30"/>
      <c r="M574" s="218"/>
      <c r="N574" s="219" t="s">
        <v>45</v>
      </c>
      <c r="O574" s="62"/>
      <c r="P574" s="220" t="n">
        <f aca="false">O574*H574</f>
        <v>0</v>
      </c>
      <c r="Q574" s="220" t="n">
        <v>0</v>
      </c>
      <c r="R574" s="220" t="n">
        <f aca="false">Q574*H574</f>
        <v>0</v>
      </c>
      <c r="S574" s="220" t="n">
        <v>0</v>
      </c>
      <c r="T574" s="221" t="n">
        <f aca="false">S574*H574</f>
        <v>0</v>
      </c>
      <c r="AR574" s="3" t="s">
        <v>748</v>
      </c>
      <c r="AT574" s="3" t="s">
        <v>137</v>
      </c>
      <c r="AU574" s="3" t="s">
        <v>18</v>
      </c>
      <c r="AY574" s="3" t="s">
        <v>134</v>
      </c>
      <c r="BE574" s="222" t="n">
        <f aca="false">IF(N574="základní",J574,0)</f>
        <v>0</v>
      </c>
      <c r="BF574" s="222" t="n">
        <f aca="false">IF(N574="snížená",J574,0)</f>
        <v>0</v>
      </c>
      <c r="BG574" s="222" t="n">
        <f aca="false">IF(N574="zákl. přenesená",J574,0)</f>
        <v>0</v>
      </c>
      <c r="BH574" s="222" t="n">
        <f aca="false">IF(N574="sníž. přenesená",J574,0)</f>
        <v>0</v>
      </c>
      <c r="BI574" s="222" t="n">
        <f aca="false">IF(N574="nulová",J574,0)</f>
        <v>0</v>
      </c>
      <c r="BJ574" s="3" t="s">
        <v>18</v>
      </c>
      <c r="BK574" s="222" t="n">
        <f aca="false">ROUND(I574*H574,2)</f>
        <v>0</v>
      </c>
      <c r="BL574" s="3" t="s">
        <v>748</v>
      </c>
      <c r="BM574" s="3" t="s">
        <v>861</v>
      </c>
    </row>
    <row r="575" s="237" customFormat="true" ht="12.8" hidden="false" customHeight="false" outlineLevel="0" collapsed="false">
      <c r="B575" s="238"/>
      <c r="C575" s="239"/>
      <c r="D575" s="223" t="s">
        <v>150</v>
      </c>
      <c r="E575" s="240"/>
      <c r="F575" s="241" t="s">
        <v>772</v>
      </c>
      <c r="G575" s="239"/>
      <c r="H575" s="242" t="n">
        <v>459.23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AT575" s="248" t="s">
        <v>150</v>
      </c>
      <c r="AU575" s="248" t="s">
        <v>18</v>
      </c>
      <c r="AV575" s="237" t="s">
        <v>83</v>
      </c>
      <c r="AW575" s="237" t="s">
        <v>37</v>
      </c>
      <c r="AX575" s="237" t="s">
        <v>74</v>
      </c>
      <c r="AY575" s="248" t="s">
        <v>134</v>
      </c>
    </row>
    <row r="576" s="237" customFormat="true" ht="12.8" hidden="false" customHeight="false" outlineLevel="0" collapsed="false">
      <c r="B576" s="238"/>
      <c r="C576" s="239"/>
      <c r="D576" s="223" t="s">
        <v>150</v>
      </c>
      <c r="E576" s="240"/>
      <c r="F576" s="241" t="s">
        <v>773</v>
      </c>
      <c r="G576" s="239"/>
      <c r="H576" s="242" t="n">
        <v>781.152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AT576" s="248" t="s">
        <v>150</v>
      </c>
      <c r="AU576" s="248" t="s">
        <v>18</v>
      </c>
      <c r="AV576" s="237" t="s">
        <v>83</v>
      </c>
      <c r="AW576" s="237" t="s">
        <v>37</v>
      </c>
      <c r="AX576" s="237" t="s">
        <v>74</v>
      </c>
      <c r="AY576" s="248" t="s">
        <v>134</v>
      </c>
    </row>
    <row r="577" s="237" customFormat="true" ht="12.8" hidden="false" customHeight="false" outlineLevel="0" collapsed="false">
      <c r="B577" s="238"/>
      <c r="C577" s="239"/>
      <c r="D577" s="223" t="s">
        <v>150</v>
      </c>
      <c r="E577" s="240"/>
      <c r="F577" s="241" t="s">
        <v>771</v>
      </c>
      <c r="G577" s="239"/>
      <c r="H577" s="242" t="n">
        <v>3904.2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AT577" s="248" t="s">
        <v>150</v>
      </c>
      <c r="AU577" s="248" t="s">
        <v>18</v>
      </c>
      <c r="AV577" s="237" t="s">
        <v>83</v>
      </c>
      <c r="AW577" s="237" t="s">
        <v>37</v>
      </c>
      <c r="AX577" s="237" t="s">
        <v>74</v>
      </c>
      <c r="AY577" s="248" t="s">
        <v>134</v>
      </c>
    </row>
    <row r="578" s="249" customFormat="true" ht="12.8" hidden="false" customHeight="false" outlineLevel="0" collapsed="false">
      <c r="B578" s="250"/>
      <c r="C578" s="251"/>
      <c r="D578" s="223" t="s">
        <v>150</v>
      </c>
      <c r="E578" s="252"/>
      <c r="F578" s="253" t="s">
        <v>156</v>
      </c>
      <c r="G578" s="251"/>
      <c r="H578" s="254" t="n">
        <v>5144.582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AT578" s="260" t="s">
        <v>150</v>
      </c>
      <c r="AU578" s="260" t="s">
        <v>18</v>
      </c>
      <c r="AV578" s="249" t="s">
        <v>141</v>
      </c>
      <c r="AW578" s="249" t="s">
        <v>37</v>
      </c>
      <c r="AX578" s="249" t="s">
        <v>18</v>
      </c>
      <c r="AY578" s="260" t="s">
        <v>134</v>
      </c>
    </row>
    <row r="579" s="24" customFormat="true" ht="16.5" hidden="false" customHeight="true" outlineLevel="0" collapsed="false">
      <c r="B579" s="25"/>
      <c r="C579" s="211" t="s">
        <v>862</v>
      </c>
      <c r="D579" s="211" t="s">
        <v>137</v>
      </c>
      <c r="E579" s="212" t="s">
        <v>863</v>
      </c>
      <c r="F579" s="213" t="s">
        <v>864</v>
      </c>
      <c r="G579" s="214" t="s">
        <v>167</v>
      </c>
      <c r="H579" s="215" t="n">
        <v>10.4</v>
      </c>
      <c r="I579" s="216"/>
      <c r="J579" s="217" t="n">
        <f aca="false">ROUND(I579*H579,2)</f>
        <v>0</v>
      </c>
      <c r="K579" s="213" t="s">
        <v>147</v>
      </c>
      <c r="L579" s="30"/>
      <c r="M579" s="218"/>
      <c r="N579" s="219" t="s">
        <v>45</v>
      </c>
      <c r="O579" s="62"/>
      <c r="P579" s="220" t="n">
        <f aca="false">O579*H579</f>
        <v>0</v>
      </c>
      <c r="Q579" s="220" t="n">
        <v>0</v>
      </c>
      <c r="R579" s="220" t="n">
        <f aca="false">Q579*H579</f>
        <v>0</v>
      </c>
      <c r="S579" s="220" t="n">
        <v>0</v>
      </c>
      <c r="T579" s="221" t="n">
        <f aca="false">S579*H579</f>
        <v>0</v>
      </c>
      <c r="AR579" s="3" t="s">
        <v>748</v>
      </c>
      <c r="AT579" s="3" t="s">
        <v>137</v>
      </c>
      <c r="AU579" s="3" t="s">
        <v>18</v>
      </c>
      <c r="AY579" s="3" t="s">
        <v>134</v>
      </c>
      <c r="BE579" s="222" t="n">
        <f aca="false">IF(N579="základní",J579,0)</f>
        <v>0</v>
      </c>
      <c r="BF579" s="222" t="n">
        <f aca="false">IF(N579="snížená",J579,0)</f>
        <v>0</v>
      </c>
      <c r="BG579" s="222" t="n">
        <f aca="false">IF(N579="zákl. přenesená",J579,0)</f>
        <v>0</v>
      </c>
      <c r="BH579" s="222" t="n">
        <f aca="false">IF(N579="sníž. přenesená",J579,0)</f>
        <v>0</v>
      </c>
      <c r="BI579" s="222" t="n">
        <f aca="false">IF(N579="nulová",J579,0)</f>
        <v>0</v>
      </c>
      <c r="BJ579" s="3" t="s">
        <v>18</v>
      </c>
      <c r="BK579" s="222" t="n">
        <f aca="false">ROUND(I579*H579,2)</f>
        <v>0</v>
      </c>
      <c r="BL579" s="3" t="s">
        <v>748</v>
      </c>
      <c r="BM579" s="3" t="s">
        <v>865</v>
      </c>
    </row>
    <row r="580" s="237" customFormat="true" ht="12.8" hidden="false" customHeight="false" outlineLevel="0" collapsed="false">
      <c r="B580" s="238"/>
      <c r="C580" s="239"/>
      <c r="D580" s="223" t="s">
        <v>150</v>
      </c>
      <c r="E580" s="240"/>
      <c r="F580" s="241" t="s">
        <v>789</v>
      </c>
      <c r="G580" s="239"/>
      <c r="H580" s="242" t="n">
        <v>10.4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AT580" s="248" t="s">
        <v>150</v>
      </c>
      <c r="AU580" s="248" t="s">
        <v>18</v>
      </c>
      <c r="AV580" s="237" t="s">
        <v>83</v>
      </c>
      <c r="AW580" s="237" t="s">
        <v>37</v>
      </c>
      <c r="AX580" s="237" t="s">
        <v>18</v>
      </c>
      <c r="AY580" s="248" t="s">
        <v>134</v>
      </c>
    </row>
    <row r="581" s="24" customFormat="true" ht="16.5" hidden="false" customHeight="true" outlineLevel="0" collapsed="false">
      <c r="B581" s="25"/>
      <c r="C581" s="211" t="s">
        <v>866</v>
      </c>
      <c r="D581" s="211" t="s">
        <v>137</v>
      </c>
      <c r="E581" s="212" t="s">
        <v>867</v>
      </c>
      <c r="F581" s="213" t="s">
        <v>868</v>
      </c>
      <c r="G581" s="214" t="s">
        <v>167</v>
      </c>
      <c r="H581" s="215" t="n">
        <v>1.406</v>
      </c>
      <c r="I581" s="216"/>
      <c r="J581" s="217" t="n">
        <f aca="false">ROUND(I581*H581,2)</f>
        <v>0</v>
      </c>
      <c r="K581" s="213" t="s">
        <v>147</v>
      </c>
      <c r="L581" s="30"/>
      <c r="M581" s="218"/>
      <c r="N581" s="219" t="s">
        <v>45</v>
      </c>
      <c r="O581" s="62"/>
      <c r="P581" s="220" t="n">
        <f aca="false">O581*H581</f>
        <v>0</v>
      </c>
      <c r="Q581" s="220" t="n">
        <v>0</v>
      </c>
      <c r="R581" s="220" t="n">
        <f aca="false">Q581*H581</f>
        <v>0</v>
      </c>
      <c r="S581" s="220" t="n">
        <v>0</v>
      </c>
      <c r="T581" s="221" t="n">
        <f aca="false">S581*H581</f>
        <v>0</v>
      </c>
      <c r="AR581" s="3" t="s">
        <v>748</v>
      </c>
      <c r="AT581" s="3" t="s">
        <v>137</v>
      </c>
      <c r="AU581" s="3" t="s">
        <v>18</v>
      </c>
      <c r="AY581" s="3" t="s">
        <v>134</v>
      </c>
      <c r="BE581" s="222" t="n">
        <f aca="false">IF(N581="základní",J581,0)</f>
        <v>0</v>
      </c>
      <c r="BF581" s="222" t="n">
        <f aca="false">IF(N581="snížená",J581,0)</f>
        <v>0</v>
      </c>
      <c r="BG581" s="222" t="n">
        <f aca="false">IF(N581="zákl. přenesená",J581,0)</f>
        <v>0</v>
      </c>
      <c r="BH581" s="222" t="n">
        <f aca="false">IF(N581="sníž. přenesená",J581,0)</f>
        <v>0</v>
      </c>
      <c r="BI581" s="222" t="n">
        <f aca="false">IF(N581="nulová",J581,0)</f>
        <v>0</v>
      </c>
      <c r="BJ581" s="3" t="s">
        <v>18</v>
      </c>
      <c r="BK581" s="222" t="n">
        <f aca="false">ROUND(I581*H581,2)</f>
        <v>0</v>
      </c>
      <c r="BL581" s="3" t="s">
        <v>748</v>
      </c>
      <c r="BM581" s="3" t="s">
        <v>869</v>
      </c>
    </row>
    <row r="582" s="237" customFormat="true" ht="12.8" hidden="false" customHeight="false" outlineLevel="0" collapsed="false">
      <c r="B582" s="238"/>
      <c r="C582" s="239"/>
      <c r="D582" s="223" t="s">
        <v>150</v>
      </c>
      <c r="E582" s="240"/>
      <c r="F582" s="241" t="s">
        <v>796</v>
      </c>
      <c r="G582" s="239"/>
      <c r="H582" s="242" t="n">
        <v>1.406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AT582" s="248" t="s">
        <v>150</v>
      </c>
      <c r="AU582" s="248" t="s">
        <v>18</v>
      </c>
      <c r="AV582" s="237" t="s">
        <v>83</v>
      </c>
      <c r="AW582" s="237" t="s">
        <v>37</v>
      </c>
      <c r="AX582" s="237" t="s">
        <v>18</v>
      </c>
      <c r="AY582" s="248" t="s">
        <v>134</v>
      </c>
    </row>
    <row r="583" s="24" customFormat="true" ht="16.5" hidden="false" customHeight="true" outlineLevel="0" collapsed="false">
      <c r="B583" s="25"/>
      <c r="C583" s="211" t="s">
        <v>870</v>
      </c>
      <c r="D583" s="211" t="s">
        <v>137</v>
      </c>
      <c r="E583" s="212" t="s">
        <v>871</v>
      </c>
      <c r="F583" s="213" t="s">
        <v>872</v>
      </c>
      <c r="G583" s="214" t="s">
        <v>167</v>
      </c>
      <c r="H583" s="215" t="n">
        <v>902.325</v>
      </c>
      <c r="I583" s="216"/>
      <c r="J583" s="217" t="n">
        <f aca="false">ROUND(I583*H583,2)</f>
        <v>0</v>
      </c>
      <c r="K583" s="213" t="s">
        <v>147</v>
      </c>
      <c r="L583" s="30"/>
      <c r="M583" s="218"/>
      <c r="N583" s="219" t="s">
        <v>45</v>
      </c>
      <c r="O583" s="62"/>
      <c r="P583" s="220" t="n">
        <f aca="false">O583*H583</f>
        <v>0</v>
      </c>
      <c r="Q583" s="220" t="n">
        <v>0</v>
      </c>
      <c r="R583" s="220" t="n">
        <f aca="false">Q583*H583</f>
        <v>0</v>
      </c>
      <c r="S583" s="220" t="n">
        <v>0</v>
      </c>
      <c r="T583" s="221" t="n">
        <f aca="false">S583*H583</f>
        <v>0</v>
      </c>
      <c r="AR583" s="3" t="s">
        <v>748</v>
      </c>
      <c r="AT583" s="3" t="s">
        <v>137</v>
      </c>
      <c r="AU583" s="3" t="s">
        <v>18</v>
      </c>
      <c r="AY583" s="3" t="s">
        <v>134</v>
      </c>
      <c r="BE583" s="222" t="n">
        <f aca="false">IF(N583="základní",J583,0)</f>
        <v>0</v>
      </c>
      <c r="BF583" s="222" t="n">
        <f aca="false">IF(N583="snížená",J583,0)</f>
        <v>0</v>
      </c>
      <c r="BG583" s="222" t="n">
        <f aca="false">IF(N583="zákl. přenesená",J583,0)</f>
        <v>0</v>
      </c>
      <c r="BH583" s="222" t="n">
        <f aca="false">IF(N583="sníž. přenesená",J583,0)</f>
        <v>0</v>
      </c>
      <c r="BI583" s="222" t="n">
        <f aca="false">IF(N583="nulová",J583,0)</f>
        <v>0</v>
      </c>
      <c r="BJ583" s="3" t="s">
        <v>18</v>
      </c>
      <c r="BK583" s="222" t="n">
        <f aca="false">ROUND(I583*H583,2)</f>
        <v>0</v>
      </c>
      <c r="BL583" s="3" t="s">
        <v>748</v>
      </c>
      <c r="BM583" s="3" t="s">
        <v>873</v>
      </c>
    </row>
    <row r="584" s="237" customFormat="true" ht="12.8" hidden="false" customHeight="false" outlineLevel="0" collapsed="false">
      <c r="B584" s="238"/>
      <c r="C584" s="239"/>
      <c r="D584" s="223" t="s">
        <v>150</v>
      </c>
      <c r="E584" s="240"/>
      <c r="F584" s="241" t="s">
        <v>844</v>
      </c>
      <c r="G584" s="239"/>
      <c r="H584" s="242" t="n">
        <v>902.325</v>
      </c>
      <c r="I584" s="243"/>
      <c r="J584" s="239"/>
      <c r="K584" s="239"/>
      <c r="L584" s="244"/>
      <c r="M584" s="283"/>
      <c r="N584" s="284"/>
      <c r="O584" s="284"/>
      <c r="P584" s="284"/>
      <c r="Q584" s="284"/>
      <c r="R584" s="284"/>
      <c r="S584" s="284"/>
      <c r="T584" s="285"/>
      <c r="AT584" s="248" t="s">
        <v>150</v>
      </c>
      <c r="AU584" s="248" t="s">
        <v>18</v>
      </c>
      <c r="AV584" s="237" t="s">
        <v>83</v>
      </c>
      <c r="AW584" s="237" t="s">
        <v>37</v>
      </c>
      <c r="AX584" s="237" t="s">
        <v>18</v>
      </c>
      <c r="AY584" s="248" t="s">
        <v>134</v>
      </c>
    </row>
    <row r="585" s="24" customFormat="true" ht="6.95" hidden="false" customHeight="true" outlineLevel="0" collapsed="false">
      <c r="B585" s="44"/>
      <c r="C585" s="45"/>
      <c r="D585" s="45"/>
      <c r="E585" s="45"/>
      <c r="F585" s="45"/>
      <c r="G585" s="45"/>
      <c r="H585" s="45"/>
      <c r="I585" s="154"/>
      <c r="J585" s="45"/>
      <c r="K585" s="45"/>
      <c r="L585" s="30"/>
    </row>
  </sheetData>
  <sheetProtection algorithmName="SHA-512" hashValue="VTbGTtpEhUjmQfpVNhJawydGfOph4vuqjMbNoOS9rVQyHVF2jgY5GzxhUmFaraBMbSO80C0gPG/7DpOT62P0EA==" saltValue="T9p8dUWricd6Jw1+i5MO2SvDEj5BhAGa+VseSWOkkXhMLLV523ma1lJrGbAzWEjRCTJ6STXNx6iZUqjUm3W4yA==" spinCount="100000" sheet="true" password="cc35" objects="true" scenarios="true" formatColumns="false" formatRows="false" autoFilter="false"/>
  <autoFilter ref="C81:K584"/>
  <mergeCells count="9">
    <mergeCell ref="L2:V2"/>
    <mergeCell ref="E7:H7"/>
    <mergeCell ref="E9:H9"/>
    <mergeCell ref="E18:H18"/>
    <mergeCell ref="E27:H27"/>
    <mergeCell ref="E48:H48"/>
    <mergeCell ref="E50:H50"/>
    <mergeCell ref="E72:H72"/>
    <mergeCell ref="E74:H7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20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90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customFormat="false" ht="12" hidden="false" customHeight="true" outlineLevel="0" collapsed="false">
      <c r="B8" s="6"/>
      <c r="D8" s="126" t="s">
        <v>109</v>
      </c>
      <c r="L8" s="6"/>
    </row>
    <row r="9" s="24" customFormat="true" ht="16.5" hidden="false" customHeight="true" outlineLevel="0" collapsed="false">
      <c r="B9" s="30"/>
      <c r="E9" s="127" t="s">
        <v>874</v>
      </c>
      <c r="F9" s="127"/>
      <c r="G9" s="127"/>
      <c r="H9" s="127"/>
      <c r="I9" s="128"/>
      <c r="L9" s="30"/>
    </row>
    <row r="10" s="24" customFormat="true" ht="12" hidden="false" customHeight="true" outlineLevel="0" collapsed="false">
      <c r="B10" s="30"/>
      <c r="D10" s="126" t="s">
        <v>875</v>
      </c>
      <c r="I10" s="128"/>
      <c r="L10" s="30"/>
    </row>
    <row r="11" s="24" customFormat="true" ht="36.95" hidden="false" customHeight="true" outlineLevel="0" collapsed="false">
      <c r="B11" s="30"/>
      <c r="E11" s="129" t="s">
        <v>876</v>
      </c>
      <c r="F11" s="129"/>
      <c r="G11" s="129"/>
      <c r="H11" s="129"/>
      <c r="I11" s="128"/>
      <c r="L11" s="30"/>
    </row>
    <row r="12" s="24" customFormat="true" ht="12.8" hidden="false" customHeight="false" outlineLevel="0" collapsed="false">
      <c r="B12" s="30"/>
      <c r="I12" s="128"/>
      <c r="L12" s="30"/>
    </row>
    <row r="13" s="24" customFormat="true" ht="12" hidden="false" customHeight="true" outlineLevel="0" collapsed="false">
      <c r="B13" s="30"/>
      <c r="D13" s="126" t="s">
        <v>19</v>
      </c>
      <c r="F13" s="3"/>
      <c r="I13" s="130" t="s">
        <v>20</v>
      </c>
      <c r="J13" s="3"/>
      <c r="L13" s="30"/>
    </row>
    <row r="14" s="24" customFormat="true" ht="12" hidden="false" customHeight="true" outlineLevel="0" collapsed="false">
      <c r="B14" s="30"/>
      <c r="D14" s="126" t="s">
        <v>21</v>
      </c>
      <c r="F14" s="3" t="s">
        <v>22</v>
      </c>
      <c r="I14" s="130" t="s">
        <v>23</v>
      </c>
      <c r="J14" s="131" t="str">
        <f aca="false">'Rekapitulace stavby'!AN8</f>
        <v>Vyplň údaj</v>
      </c>
      <c r="L14" s="30"/>
    </row>
    <row r="15" s="24" customFormat="true" ht="10.8" hidden="false" customHeight="true" outlineLevel="0" collapsed="false">
      <c r="B15" s="30"/>
      <c r="I15" s="128"/>
      <c r="L15" s="30"/>
    </row>
    <row r="16" s="24" customFormat="true" ht="12" hidden="false" customHeight="true" outlineLevel="0" collapsed="false">
      <c r="B16" s="30"/>
      <c r="D16" s="126" t="s">
        <v>26</v>
      </c>
      <c r="I16" s="130" t="s">
        <v>27</v>
      </c>
      <c r="J16" s="3" t="s">
        <v>28</v>
      </c>
      <c r="L16" s="30"/>
    </row>
    <row r="17" s="24" customFormat="true" ht="18" hidden="false" customHeight="true" outlineLevel="0" collapsed="false">
      <c r="B17" s="30"/>
      <c r="E17" s="3" t="s">
        <v>29</v>
      </c>
      <c r="I17" s="130" t="s">
        <v>30</v>
      </c>
      <c r="J17" s="3" t="s">
        <v>31</v>
      </c>
      <c r="L17" s="30"/>
    </row>
    <row r="18" s="24" customFormat="true" ht="6.95" hidden="false" customHeight="true" outlineLevel="0" collapsed="false">
      <c r="B18" s="30"/>
      <c r="I18" s="128"/>
      <c r="L18" s="30"/>
    </row>
    <row r="19" s="24" customFormat="true" ht="12" hidden="false" customHeight="true" outlineLevel="0" collapsed="false">
      <c r="B19" s="30"/>
      <c r="D19" s="126" t="s">
        <v>32</v>
      </c>
      <c r="I19" s="130" t="s">
        <v>27</v>
      </c>
      <c r="J19" s="19" t="str">
        <f aca="false">'Rekapitulace stavby'!AN13</f>
        <v>Vyplň údaj</v>
      </c>
      <c r="L19" s="30"/>
    </row>
    <row r="20" s="24" customFormat="true" ht="18" hidden="false" customHeight="true" outlineLevel="0" collapsed="false">
      <c r="B20" s="30"/>
      <c r="E20" s="132" t="str">
        <f aca="false">'Rekapitulace stavby'!E14</f>
        <v>Vyplň údaj</v>
      </c>
      <c r="F20" s="132"/>
      <c r="G20" s="132"/>
      <c r="H20" s="132"/>
      <c r="I20" s="130" t="s">
        <v>30</v>
      </c>
      <c r="J20" s="19" t="str">
        <f aca="false">'Rekapitulace stavby'!AN14</f>
        <v>Vyplň údaj</v>
      </c>
      <c r="L20" s="30"/>
    </row>
    <row r="21" s="24" customFormat="true" ht="6.95" hidden="false" customHeight="true" outlineLevel="0" collapsed="false">
      <c r="B21" s="30"/>
      <c r="I21" s="128"/>
      <c r="L21" s="30"/>
    </row>
    <row r="22" s="24" customFormat="true" ht="12" hidden="false" customHeight="true" outlineLevel="0" collapsed="false">
      <c r="B22" s="30"/>
      <c r="D22" s="126" t="s">
        <v>33</v>
      </c>
      <c r="I22" s="130" t="s">
        <v>27</v>
      </c>
      <c r="J22" s="3" t="s">
        <v>34</v>
      </c>
      <c r="L22" s="30"/>
    </row>
    <row r="23" s="24" customFormat="true" ht="18" hidden="false" customHeight="true" outlineLevel="0" collapsed="false">
      <c r="B23" s="30"/>
      <c r="E23" s="3" t="s">
        <v>35</v>
      </c>
      <c r="I23" s="130" t="s">
        <v>30</v>
      </c>
      <c r="J23" s="3" t="s">
        <v>36</v>
      </c>
      <c r="L23" s="30"/>
    </row>
    <row r="24" s="24" customFormat="true" ht="6.95" hidden="false" customHeight="true" outlineLevel="0" collapsed="false">
      <c r="B24" s="30"/>
      <c r="I24" s="128"/>
      <c r="L24" s="30"/>
    </row>
    <row r="25" s="24" customFormat="true" ht="12" hidden="false" customHeight="true" outlineLevel="0" collapsed="false">
      <c r="B25" s="30"/>
      <c r="D25" s="126" t="s">
        <v>38</v>
      </c>
      <c r="I25" s="130" t="s">
        <v>27</v>
      </c>
      <c r="J25" s="3" t="s">
        <v>34</v>
      </c>
      <c r="L25" s="30"/>
    </row>
    <row r="26" s="24" customFormat="true" ht="18" hidden="false" customHeight="true" outlineLevel="0" collapsed="false">
      <c r="B26" s="30"/>
      <c r="E26" s="3" t="s">
        <v>35</v>
      </c>
      <c r="I26" s="130" t="s">
        <v>30</v>
      </c>
      <c r="J26" s="3" t="s">
        <v>36</v>
      </c>
      <c r="L26" s="30"/>
    </row>
    <row r="27" s="24" customFormat="true" ht="6.95" hidden="false" customHeight="true" outlineLevel="0" collapsed="false">
      <c r="B27" s="30"/>
      <c r="I27" s="128"/>
      <c r="L27" s="30"/>
    </row>
    <row r="28" s="24" customFormat="true" ht="12" hidden="false" customHeight="true" outlineLevel="0" collapsed="false">
      <c r="B28" s="30"/>
      <c r="D28" s="126" t="s">
        <v>39</v>
      </c>
      <c r="I28" s="128"/>
      <c r="L28" s="30"/>
    </row>
    <row r="29" s="133" customFormat="true" ht="16.5" hidden="false" customHeight="true" outlineLevel="0" collapsed="false">
      <c r="B29" s="134"/>
      <c r="E29" s="135"/>
      <c r="F29" s="135"/>
      <c r="G29" s="135"/>
      <c r="H29" s="135"/>
      <c r="I29" s="136"/>
      <c r="L29" s="134"/>
    </row>
    <row r="30" s="24" customFormat="true" ht="6.95" hidden="false" customHeight="true" outlineLevel="0" collapsed="false">
      <c r="B30" s="30"/>
      <c r="I30" s="128"/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25.45" hidden="false" customHeight="true" outlineLevel="0" collapsed="false">
      <c r="B32" s="30"/>
      <c r="D32" s="138" t="s">
        <v>40</v>
      </c>
      <c r="I32" s="128"/>
      <c r="J32" s="139" t="n">
        <f aca="false">ROUND(J88, 2)</f>
        <v>0</v>
      </c>
      <c r="L32" s="30"/>
    </row>
    <row r="33" s="24" customFormat="true" ht="6.95" hidden="false" customHeight="true" outlineLevel="0" collapsed="false">
      <c r="B33" s="30"/>
      <c r="D33" s="58"/>
      <c r="E33" s="58"/>
      <c r="F33" s="58"/>
      <c r="G33" s="58"/>
      <c r="H33" s="58"/>
      <c r="I33" s="137"/>
      <c r="J33" s="58"/>
      <c r="K33" s="58"/>
      <c r="L33" s="30"/>
    </row>
    <row r="34" s="24" customFormat="true" ht="14.4" hidden="false" customHeight="true" outlineLevel="0" collapsed="false">
      <c r="B34" s="30"/>
      <c r="F34" s="140" t="s">
        <v>42</v>
      </c>
      <c r="I34" s="141" t="s">
        <v>41</v>
      </c>
      <c r="J34" s="140" t="s">
        <v>43</v>
      </c>
      <c r="L34" s="30"/>
    </row>
    <row r="35" s="24" customFormat="true" ht="14.4" hidden="false" customHeight="true" outlineLevel="0" collapsed="false">
      <c r="B35" s="30"/>
      <c r="D35" s="126" t="s">
        <v>44</v>
      </c>
      <c r="E35" s="126" t="s">
        <v>45</v>
      </c>
      <c r="F35" s="142" t="n">
        <f aca="false">ROUND((SUM(BE88:BE202)),  2)</f>
        <v>0</v>
      </c>
      <c r="I35" s="143" t="n">
        <v>0.21</v>
      </c>
      <c r="J35" s="142" t="n">
        <f aca="false">ROUND(((SUM(BE88:BE202))*I35),  2)</f>
        <v>0</v>
      </c>
      <c r="L35" s="30"/>
    </row>
    <row r="36" s="24" customFormat="true" ht="14.4" hidden="false" customHeight="true" outlineLevel="0" collapsed="false">
      <c r="B36" s="30"/>
      <c r="E36" s="126" t="s">
        <v>46</v>
      </c>
      <c r="F36" s="142" t="n">
        <f aca="false">ROUND((SUM(BF88:BF202)),  2)</f>
        <v>0</v>
      </c>
      <c r="I36" s="143" t="n">
        <v>0.15</v>
      </c>
      <c r="J36" s="142" t="n">
        <f aca="false">ROUND(((SUM(BF88:BF202))*I36),  2)</f>
        <v>0</v>
      </c>
      <c r="L36" s="30"/>
    </row>
    <row r="37" s="24" customFormat="true" ht="14.4" hidden="true" customHeight="true" outlineLevel="0" collapsed="false">
      <c r="B37" s="30"/>
      <c r="E37" s="126" t="s">
        <v>47</v>
      </c>
      <c r="F37" s="142" t="n">
        <f aca="false">ROUND((SUM(BG88:BG202)),  2)</f>
        <v>0</v>
      </c>
      <c r="I37" s="143" t="n">
        <v>0.21</v>
      </c>
      <c r="J37" s="142" t="n">
        <f aca="false">0</f>
        <v>0</v>
      </c>
      <c r="L37" s="30"/>
    </row>
    <row r="38" s="24" customFormat="true" ht="14.4" hidden="true" customHeight="true" outlineLevel="0" collapsed="false">
      <c r="B38" s="30"/>
      <c r="E38" s="126" t="s">
        <v>48</v>
      </c>
      <c r="F38" s="142" t="n">
        <f aca="false">ROUND((SUM(BH88:BH202)),  2)</f>
        <v>0</v>
      </c>
      <c r="I38" s="143" t="n">
        <v>0.15</v>
      </c>
      <c r="J38" s="142" t="n">
        <f aca="false">0</f>
        <v>0</v>
      </c>
      <c r="L38" s="30"/>
    </row>
    <row r="39" s="24" customFormat="true" ht="14.4" hidden="true" customHeight="true" outlineLevel="0" collapsed="false">
      <c r="B39" s="30"/>
      <c r="E39" s="126" t="s">
        <v>49</v>
      </c>
      <c r="F39" s="142" t="n">
        <f aca="false">ROUND((SUM(BI88:BI202)),  2)</f>
        <v>0</v>
      </c>
      <c r="I39" s="143" t="n">
        <v>0</v>
      </c>
      <c r="J39" s="142" t="n">
        <f aca="false">0</f>
        <v>0</v>
      </c>
      <c r="L39" s="30"/>
    </row>
    <row r="40" s="24" customFormat="true" ht="6.95" hidden="false" customHeight="true" outlineLevel="0" collapsed="false">
      <c r="B40" s="30"/>
      <c r="I40" s="128"/>
      <c r="L40" s="30"/>
    </row>
    <row r="41" s="24" customFormat="true" ht="25.45" hidden="false" customHeight="true" outlineLevel="0" collapsed="false">
      <c r="B41" s="30"/>
      <c r="C41" s="144"/>
      <c r="D41" s="145" t="s">
        <v>50</v>
      </c>
      <c r="E41" s="146"/>
      <c r="F41" s="146"/>
      <c r="G41" s="147" t="s">
        <v>51</v>
      </c>
      <c r="H41" s="148" t="s">
        <v>52</v>
      </c>
      <c r="I41" s="149"/>
      <c r="J41" s="150" t="n">
        <f aca="false">SUM(J32:J39)</f>
        <v>0</v>
      </c>
      <c r="K41" s="151"/>
      <c r="L41" s="30"/>
    </row>
    <row r="42" s="24" customFormat="true" ht="14.4" hidden="false" customHeight="true" outlineLevel="0" collapsed="false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30"/>
    </row>
    <row r="46" s="24" customFormat="true" ht="6.95" hidden="false" customHeight="true" outlineLevel="0" collapsed="false">
      <c r="B46" s="155"/>
      <c r="C46" s="156"/>
      <c r="D46" s="156"/>
      <c r="E46" s="156"/>
      <c r="F46" s="156"/>
      <c r="G46" s="156"/>
      <c r="H46" s="156"/>
      <c r="I46" s="157"/>
      <c r="J46" s="156"/>
      <c r="K46" s="156"/>
      <c r="L46" s="30"/>
    </row>
    <row r="47" s="24" customFormat="true" ht="24.95" hidden="false" customHeight="true" outlineLevel="0" collapsed="false">
      <c r="B47" s="25"/>
      <c r="C47" s="9" t="s">
        <v>111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16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158" t="str">
        <f aca="false">E7</f>
        <v>Oprava koleje v úseku Střelice - Hrušovany nad Jevišovkou_K</v>
      </c>
      <c r="F50" s="158"/>
      <c r="G50" s="158"/>
      <c r="H50" s="158"/>
      <c r="I50" s="128"/>
      <c r="J50" s="26"/>
      <c r="K50" s="26"/>
      <c r="L50" s="30"/>
    </row>
    <row r="51" customFormat="false" ht="12" hidden="false" customHeight="true" outlineLevel="0" collapsed="false">
      <c r="B51" s="7"/>
      <c r="C51" s="17" t="s">
        <v>109</v>
      </c>
      <c r="D51" s="8"/>
      <c r="E51" s="8"/>
      <c r="F51" s="8"/>
      <c r="G51" s="8"/>
      <c r="H51" s="8"/>
      <c r="J51" s="8"/>
      <c r="K51" s="8"/>
      <c r="L51" s="6"/>
    </row>
    <row r="52" s="24" customFormat="true" ht="16.5" hidden="false" customHeight="true" outlineLevel="0" collapsed="false">
      <c r="B52" s="25"/>
      <c r="C52" s="26"/>
      <c r="D52" s="26"/>
      <c r="E52" s="158" t="s">
        <v>874</v>
      </c>
      <c r="F52" s="158"/>
      <c r="G52" s="158"/>
      <c r="H52" s="158"/>
      <c r="I52" s="128"/>
      <c r="J52" s="26"/>
      <c r="K52" s="26"/>
      <c r="L52" s="30"/>
    </row>
    <row r="53" s="24" customFormat="true" ht="12" hidden="false" customHeight="true" outlineLevel="0" collapsed="false">
      <c r="B53" s="25"/>
      <c r="C53" s="17" t="s">
        <v>875</v>
      </c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6.5" hidden="false" customHeight="true" outlineLevel="0" collapsed="false">
      <c r="B54" s="25"/>
      <c r="C54" s="26"/>
      <c r="D54" s="26"/>
      <c r="E54" s="52" t="str">
        <f aca="false">E11</f>
        <v>SO 02.1 - Přejezd km 131,477 (P3939)</v>
      </c>
      <c r="F54" s="52"/>
      <c r="G54" s="52"/>
      <c r="H54" s="52"/>
      <c r="I54" s="128"/>
      <c r="J54" s="26"/>
      <c r="K54" s="26"/>
      <c r="L54" s="30"/>
    </row>
    <row r="55" s="24" customFormat="true" ht="6.95" hidden="false" customHeight="true" outlineLevel="0" collapsed="false">
      <c r="B55" s="25"/>
      <c r="C55" s="26"/>
      <c r="D55" s="26"/>
      <c r="E55" s="26"/>
      <c r="F55" s="26"/>
      <c r="G55" s="26"/>
      <c r="H55" s="26"/>
      <c r="I55" s="128"/>
      <c r="J55" s="26"/>
      <c r="K55" s="26"/>
      <c r="L55" s="30"/>
    </row>
    <row r="56" s="24" customFormat="true" ht="12" hidden="false" customHeight="true" outlineLevel="0" collapsed="false">
      <c r="B56" s="25"/>
      <c r="C56" s="17" t="s">
        <v>21</v>
      </c>
      <c r="D56" s="26"/>
      <c r="E56" s="26"/>
      <c r="F56" s="18" t="str">
        <f aca="false">F14</f>
        <v>Střelice - Hrušovany nad Jevišovkou</v>
      </c>
      <c r="G56" s="26"/>
      <c r="H56" s="26"/>
      <c r="I56" s="130" t="s">
        <v>23</v>
      </c>
      <c r="J56" s="159" t="str">
        <f aca="false">IF(J14="","",J14)</f>
        <v>Vyplň údaj</v>
      </c>
      <c r="K56" s="26"/>
      <c r="L56" s="30"/>
    </row>
    <row r="57" s="24" customFormat="true" ht="6.95" hidden="false" customHeight="true" outlineLevel="0" collapsed="false">
      <c r="B57" s="25"/>
      <c r="C57" s="26"/>
      <c r="D57" s="26"/>
      <c r="E57" s="26"/>
      <c r="F57" s="26"/>
      <c r="G57" s="26"/>
      <c r="H57" s="26"/>
      <c r="I57" s="128"/>
      <c r="J57" s="26"/>
      <c r="K57" s="26"/>
      <c r="L57" s="30"/>
    </row>
    <row r="58" s="24" customFormat="true" ht="13.65" hidden="false" customHeight="true" outlineLevel="0" collapsed="false">
      <c r="B58" s="25"/>
      <c r="C58" s="17" t="s">
        <v>26</v>
      </c>
      <c r="D58" s="26"/>
      <c r="E58" s="26"/>
      <c r="F58" s="18" t="str">
        <f aca="false">E17</f>
        <v>Správa železniční dopravní cesty,státní organizace</v>
      </c>
      <c r="G58" s="26"/>
      <c r="H58" s="26"/>
      <c r="I58" s="130" t="s">
        <v>33</v>
      </c>
      <c r="J58" s="160" t="str">
        <f aca="false">E23</f>
        <v>DMC Havlíčkův Brod, s.r.o.</v>
      </c>
      <c r="K58" s="26"/>
      <c r="L58" s="30"/>
    </row>
    <row r="59" s="24" customFormat="true" ht="13.65" hidden="false" customHeight="true" outlineLevel="0" collapsed="false">
      <c r="B59" s="25"/>
      <c r="C59" s="17" t="s">
        <v>32</v>
      </c>
      <c r="D59" s="26"/>
      <c r="E59" s="26"/>
      <c r="F59" s="18" t="str">
        <f aca="false">IF(E20="","",E20)</f>
        <v>Vyplň údaj</v>
      </c>
      <c r="G59" s="26"/>
      <c r="H59" s="26"/>
      <c r="I59" s="130" t="s">
        <v>38</v>
      </c>
      <c r="J59" s="160" t="str">
        <f aca="false">E26</f>
        <v>DMC Havlíčkův Brod, s.r.o.</v>
      </c>
      <c r="K59" s="26"/>
      <c r="L59" s="30"/>
    </row>
    <row r="60" s="24" customFormat="true" ht="10.3" hidden="false" customHeight="true" outlineLevel="0" collapsed="false">
      <c r="B60" s="25"/>
      <c r="C60" s="26"/>
      <c r="D60" s="26"/>
      <c r="E60" s="26"/>
      <c r="F60" s="26"/>
      <c r="G60" s="26"/>
      <c r="H60" s="26"/>
      <c r="I60" s="128"/>
      <c r="J60" s="26"/>
      <c r="K60" s="26"/>
      <c r="L60" s="30"/>
    </row>
    <row r="61" s="24" customFormat="true" ht="29.3" hidden="false" customHeight="true" outlineLevel="0" collapsed="false">
      <c r="B61" s="25"/>
      <c r="C61" s="161" t="s">
        <v>112</v>
      </c>
      <c r="D61" s="162"/>
      <c r="E61" s="162"/>
      <c r="F61" s="162"/>
      <c r="G61" s="162"/>
      <c r="H61" s="162"/>
      <c r="I61" s="163"/>
      <c r="J61" s="164" t="s">
        <v>113</v>
      </c>
      <c r="K61" s="162"/>
      <c r="L61" s="30"/>
    </row>
    <row r="62" s="24" customFormat="true" ht="10.3" hidden="false" customHeight="true" outlineLevel="0" collapsed="false">
      <c r="B62" s="25"/>
      <c r="C62" s="26"/>
      <c r="D62" s="26"/>
      <c r="E62" s="26"/>
      <c r="F62" s="26"/>
      <c r="G62" s="26"/>
      <c r="H62" s="26"/>
      <c r="I62" s="128"/>
      <c r="J62" s="26"/>
      <c r="K62" s="26"/>
      <c r="L62" s="30"/>
    </row>
    <row r="63" s="24" customFormat="true" ht="22.8" hidden="false" customHeight="true" outlineLevel="0" collapsed="false">
      <c r="B63" s="25"/>
      <c r="C63" s="165" t="s">
        <v>114</v>
      </c>
      <c r="D63" s="26"/>
      <c r="E63" s="26"/>
      <c r="F63" s="26"/>
      <c r="G63" s="26"/>
      <c r="H63" s="26"/>
      <c r="I63" s="128"/>
      <c r="J63" s="166" t="n">
        <f aca="false">J88</f>
        <v>0</v>
      </c>
      <c r="K63" s="26"/>
      <c r="L63" s="30"/>
      <c r="AU63" s="3" t="s">
        <v>115</v>
      </c>
    </row>
    <row r="64" s="167" customFormat="true" ht="24.95" hidden="false" customHeight="true" outlineLevel="0" collapsed="false">
      <c r="B64" s="168"/>
      <c r="C64" s="169"/>
      <c r="D64" s="170" t="s">
        <v>116</v>
      </c>
      <c r="E64" s="171"/>
      <c r="F64" s="171"/>
      <c r="G64" s="171"/>
      <c r="H64" s="171"/>
      <c r="I64" s="172"/>
      <c r="J64" s="173" t="n">
        <f aca="false">J89</f>
        <v>0</v>
      </c>
      <c r="K64" s="169"/>
      <c r="L64" s="174"/>
    </row>
    <row r="65" s="175" customFormat="true" ht="19.95" hidden="false" customHeight="true" outlineLevel="0" collapsed="false">
      <c r="B65" s="176"/>
      <c r="C65" s="106"/>
      <c r="D65" s="177" t="s">
        <v>117</v>
      </c>
      <c r="E65" s="178"/>
      <c r="F65" s="178"/>
      <c r="G65" s="178"/>
      <c r="H65" s="178"/>
      <c r="I65" s="179"/>
      <c r="J65" s="180" t="n">
        <f aca="false">J90</f>
        <v>0</v>
      </c>
      <c r="K65" s="106"/>
      <c r="L65" s="181"/>
    </row>
    <row r="66" s="167" customFormat="true" ht="24.95" hidden="false" customHeight="true" outlineLevel="0" collapsed="false">
      <c r="B66" s="168"/>
      <c r="C66" s="169"/>
      <c r="D66" s="170" t="s">
        <v>118</v>
      </c>
      <c r="E66" s="171"/>
      <c r="F66" s="171"/>
      <c r="G66" s="171"/>
      <c r="H66" s="171"/>
      <c r="I66" s="172"/>
      <c r="J66" s="173" t="n">
        <f aca="false">J161</f>
        <v>0</v>
      </c>
      <c r="K66" s="169"/>
      <c r="L66" s="174"/>
    </row>
    <row r="67" s="24" customFormat="true" ht="21.85" hidden="false" customHeight="true" outlineLevel="0" collapsed="false">
      <c r="B67" s="25"/>
      <c r="C67" s="26"/>
      <c r="D67" s="26"/>
      <c r="E67" s="26"/>
      <c r="F67" s="26"/>
      <c r="G67" s="26"/>
      <c r="H67" s="26"/>
      <c r="I67" s="128"/>
      <c r="J67" s="26"/>
      <c r="K67" s="26"/>
      <c r="L67" s="30"/>
    </row>
    <row r="68" s="24" customFormat="true" ht="6.95" hidden="false" customHeight="true" outlineLevel="0" collapsed="false">
      <c r="B68" s="44"/>
      <c r="C68" s="45"/>
      <c r="D68" s="45"/>
      <c r="E68" s="45"/>
      <c r="F68" s="45"/>
      <c r="G68" s="45"/>
      <c r="H68" s="45"/>
      <c r="I68" s="154"/>
      <c r="J68" s="45"/>
      <c r="K68" s="45"/>
      <c r="L68" s="30"/>
    </row>
    <row r="72" s="24" customFormat="true" ht="6.95" hidden="false" customHeight="true" outlineLevel="0" collapsed="false">
      <c r="B72" s="46"/>
      <c r="C72" s="47"/>
      <c r="D72" s="47"/>
      <c r="E72" s="47"/>
      <c r="F72" s="47"/>
      <c r="G72" s="47"/>
      <c r="H72" s="47"/>
      <c r="I72" s="157"/>
      <c r="J72" s="47"/>
      <c r="K72" s="47"/>
      <c r="L72" s="30"/>
    </row>
    <row r="73" s="24" customFormat="true" ht="24.95" hidden="false" customHeight="true" outlineLevel="0" collapsed="false">
      <c r="B73" s="25"/>
      <c r="C73" s="9" t="s">
        <v>119</v>
      </c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6.95" hidden="false" customHeight="true" outlineLevel="0" collapsed="false">
      <c r="B74" s="25"/>
      <c r="C74" s="26"/>
      <c r="D74" s="26"/>
      <c r="E74" s="26"/>
      <c r="F74" s="26"/>
      <c r="G74" s="26"/>
      <c r="H74" s="26"/>
      <c r="I74" s="128"/>
      <c r="J74" s="26"/>
      <c r="K74" s="26"/>
      <c r="L74" s="30"/>
    </row>
    <row r="75" s="24" customFormat="true" ht="12" hidden="false" customHeight="true" outlineLevel="0" collapsed="false">
      <c r="B75" s="25"/>
      <c r="C75" s="17" t="s">
        <v>16</v>
      </c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6.5" hidden="false" customHeight="true" outlineLevel="0" collapsed="false">
      <c r="B76" s="25"/>
      <c r="C76" s="26"/>
      <c r="D76" s="26"/>
      <c r="E76" s="158" t="str">
        <f aca="false">E7</f>
        <v>Oprava koleje v úseku Střelice - Hrušovany nad Jevišovkou_K</v>
      </c>
      <c r="F76" s="158"/>
      <c r="G76" s="158"/>
      <c r="H76" s="158"/>
      <c r="I76" s="128"/>
      <c r="J76" s="26"/>
      <c r="K76" s="26"/>
      <c r="L76" s="30"/>
    </row>
    <row r="77" customFormat="false" ht="12" hidden="false" customHeight="true" outlineLevel="0" collapsed="false">
      <c r="B77" s="7"/>
      <c r="C77" s="17" t="s">
        <v>109</v>
      </c>
      <c r="D77" s="8"/>
      <c r="E77" s="8"/>
      <c r="F77" s="8"/>
      <c r="G77" s="8"/>
      <c r="H77" s="8"/>
      <c r="J77" s="8"/>
      <c r="K77" s="8"/>
      <c r="L77" s="6"/>
    </row>
    <row r="78" s="24" customFormat="true" ht="16.5" hidden="false" customHeight="true" outlineLevel="0" collapsed="false">
      <c r="B78" s="25"/>
      <c r="C78" s="26"/>
      <c r="D78" s="26"/>
      <c r="E78" s="158" t="s">
        <v>874</v>
      </c>
      <c r="F78" s="158"/>
      <c r="G78" s="158"/>
      <c r="H78" s="158"/>
      <c r="I78" s="128"/>
      <c r="J78" s="26"/>
      <c r="K78" s="26"/>
      <c r="L78" s="30"/>
    </row>
    <row r="79" s="24" customFormat="true" ht="12" hidden="false" customHeight="true" outlineLevel="0" collapsed="false">
      <c r="B79" s="25"/>
      <c r="C79" s="17" t="s">
        <v>875</v>
      </c>
      <c r="D79" s="26"/>
      <c r="E79" s="26"/>
      <c r="F79" s="26"/>
      <c r="G79" s="26"/>
      <c r="H79" s="26"/>
      <c r="I79" s="128"/>
      <c r="J79" s="26"/>
      <c r="K79" s="26"/>
      <c r="L79" s="30"/>
    </row>
    <row r="80" s="24" customFormat="true" ht="16.5" hidden="false" customHeight="true" outlineLevel="0" collapsed="false">
      <c r="B80" s="25"/>
      <c r="C80" s="26"/>
      <c r="D80" s="26"/>
      <c r="E80" s="52" t="str">
        <f aca="false">E11</f>
        <v>SO 02.1 - Přejezd km 131,477 (P3939)</v>
      </c>
      <c r="F80" s="52"/>
      <c r="G80" s="52"/>
      <c r="H80" s="52"/>
      <c r="I80" s="128"/>
      <c r="J80" s="26"/>
      <c r="K80" s="26"/>
      <c r="L80" s="30"/>
    </row>
    <row r="81" s="24" customFormat="true" ht="6.95" hidden="false" customHeight="true" outlineLevel="0" collapsed="false">
      <c r="B81" s="25"/>
      <c r="C81" s="26"/>
      <c r="D81" s="26"/>
      <c r="E81" s="26"/>
      <c r="F81" s="26"/>
      <c r="G81" s="26"/>
      <c r="H81" s="26"/>
      <c r="I81" s="128"/>
      <c r="J81" s="26"/>
      <c r="K81" s="26"/>
      <c r="L81" s="30"/>
    </row>
    <row r="82" s="24" customFormat="true" ht="12" hidden="false" customHeight="true" outlineLevel="0" collapsed="false">
      <c r="B82" s="25"/>
      <c r="C82" s="17" t="s">
        <v>21</v>
      </c>
      <c r="D82" s="26"/>
      <c r="E82" s="26"/>
      <c r="F82" s="18" t="str">
        <f aca="false">F14</f>
        <v>Střelice - Hrušovany nad Jevišovkou</v>
      </c>
      <c r="G82" s="26"/>
      <c r="H82" s="26"/>
      <c r="I82" s="130" t="s">
        <v>23</v>
      </c>
      <c r="J82" s="159" t="str">
        <f aca="false">IF(J14="","",J14)</f>
        <v>Vyplň údaj</v>
      </c>
      <c r="K82" s="26"/>
      <c r="L82" s="30"/>
    </row>
    <row r="83" s="24" customFormat="true" ht="6.95" hidden="false" customHeight="true" outlineLevel="0" collapsed="false">
      <c r="B83" s="25"/>
      <c r="C83" s="26"/>
      <c r="D83" s="26"/>
      <c r="E83" s="26"/>
      <c r="F83" s="26"/>
      <c r="G83" s="26"/>
      <c r="H83" s="26"/>
      <c r="I83" s="128"/>
      <c r="J83" s="26"/>
      <c r="K83" s="26"/>
      <c r="L83" s="30"/>
    </row>
    <row r="84" s="24" customFormat="true" ht="13.65" hidden="false" customHeight="true" outlineLevel="0" collapsed="false">
      <c r="B84" s="25"/>
      <c r="C84" s="17" t="s">
        <v>26</v>
      </c>
      <c r="D84" s="26"/>
      <c r="E84" s="26"/>
      <c r="F84" s="18" t="str">
        <f aca="false">E17</f>
        <v>Správa železniční dopravní cesty,státní organizace</v>
      </c>
      <c r="G84" s="26"/>
      <c r="H84" s="26"/>
      <c r="I84" s="130" t="s">
        <v>33</v>
      </c>
      <c r="J84" s="160" t="str">
        <f aca="false">E23</f>
        <v>DMC Havlíčkův Brod, s.r.o.</v>
      </c>
      <c r="K84" s="26"/>
      <c r="L84" s="30"/>
    </row>
    <row r="85" s="24" customFormat="true" ht="13.65" hidden="false" customHeight="true" outlineLevel="0" collapsed="false">
      <c r="B85" s="25"/>
      <c r="C85" s="17" t="s">
        <v>32</v>
      </c>
      <c r="D85" s="26"/>
      <c r="E85" s="26"/>
      <c r="F85" s="18" t="str">
        <f aca="false">IF(E20="","",E20)</f>
        <v>Vyplň údaj</v>
      </c>
      <c r="G85" s="26"/>
      <c r="H85" s="26"/>
      <c r="I85" s="130" t="s">
        <v>38</v>
      </c>
      <c r="J85" s="160" t="str">
        <f aca="false">E26</f>
        <v>DMC Havlíčkův Brod, s.r.o.</v>
      </c>
      <c r="K85" s="26"/>
      <c r="L85" s="30"/>
    </row>
    <row r="86" s="24" customFormat="true" ht="10.3" hidden="false" customHeight="true" outlineLevel="0" collapsed="false">
      <c r="B86" s="25"/>
      <c r="C86" s="26"/>
      <c r="D86" s="26"/>
      <c r="E86" s="26"/>
      <c r="F86" s="26"/>
      <c r="G86" s="26"/>
      <c r="H86" s="26"/>
      <c r="I86" s="128"/>
      <c r="J86" s="26"/>
      <c r="K86" s="26"/>
      <c r="L86" s="30"/>
    </row>
    <row r="87" s="182" customFormat="true" ht="29.3" hidden="false" customHeight="true" outlineLevel="0" collapsed="false">
      <c r="B87" s="183"/>
      <c r="C87" s="184" t="s">
        <v>120</v>
      </c>
      <c r="D87" s="185" t="s">
        <v>59</v>
      </c>
      <c r="E87" s="185" t="s">
        <v>55</v>
      </c>
      <c r="F87" s="185" t="s">
        <v>56</v>
      </c>
      <c r="G87" s="185" t="s">
        <v>121</v>
      </c>
      <c r="H87" s="185" t="s">
        <v>122</v>
      </c>
      <c r="I87" s="186" t="s">
        <v>123</v>
      </c>
      <c r="J87" s="187" t="s">
        <v>113</v>
      </c>
      <c r="K87" s="188" t="s">
        <v>124</v>
      </c>
      <c r="L87" s="189"/>
      <c r="M87" s="70"/>
      <c r="N87" s="71" t="s">
        <v>44</v>
      </c>
      <c r="O87" s="71" t="s">
        <v>125</v>
      </c>
      <c r="P87" s="71" t="s">
        <v>126</v>
      </c>
      <c r="Q87" s="71" t="s">
        <v>127</v>
      </c>
      <c r="R87" s="71" t="s">
        <v>128</v>
      </c>
      <c r="S87" s="71" t="s">
        <v>129</v>
      </c>
      <c r="T87" s="72" t="s">
        <v>130</v>
      </c>
    </row>
    <row r="88" s="24" customFormat="true" ht="22.8" hidden="false" customHeight="true" outlineLevel="0" collapsed="false">
      <c r="B88" s="25"/>
      <c r="C88" s="78" t="s">
        <v>131</v>
      </c>
      <c r="D88" s="26"/>
      <c r="E88" s="26"/>
      <c r="F88" s="26"/>
      <c r="G88" s="26"/>
      <c r="H88" s="26"/>
      <c r="I88" s="128"/>
      <c r="J88" s="190" t="n">
        <f aca="false">BK88</f>
        <v>0</v>
      </c>
      <c r="K88" s="26"/>
      <c r="L88" s="30"/>
      <c r="M88" s="73"/>
      <c r="N88" s="74"/>
      <c r="O88" s="74"/>
      <c r="P88" s="191" t="n">
        <f aca="false">P89+P161</f>
        <v>0</v>
      </c>
      <c r="Q88" s="74"/>
      <c r="R88" s="191" t="n">
        <f aca="false">R89+R161</f>
        <v>96.23751</v>
      </c>
      <c r="S88" s="74"/>
      <c r="T88" s="192" t="n">
        <f aca="false">T89+T161</f>
        <v>0</v>
      </c>
      <c r="AT88" s="3" t="s">
        <v>73</v>
      </c>
      <c r="AU88" s="3" t="s">
        <v>115</v>
      </c>
      <c r="BK88" s="193" t="n">
        <f aca="false">BK89+BK161</f>
        <v>0</v>
      </c>
    </row>
    <row r="89" s="194" customFormat="true" ht="25.9" hidden="false" customHeight="true" outlineLevel="0" collapsed="false">
      <c r="B89" s="195"/>
      <c r="C89" s="196"/>
      <c r="D89" s="197" t="s">
        <v>73</v>
      </c>
      <c r="E89" s="198" t="s">
        <v>132</v>
      </c>
      <c r="F89" s="198" t="s">
        <v>133</v>
      </c>
      <c r="G89" s="196"/>
      <c r="H89" s="196"/>
      <c r="I89" s="199"/>
      <c r="J89" s="200" t="n">
        <f aca="false">BK89</f>
        <v>0</v>
      </c>
      <c r="K89" s="196"/>
      <c r="L89" s="201"/>
      <c r="M89" s="202"/>
      <c r="N89" s="203"/>
      <c r="O89" s="203"/>
      <c r="P89" s="204" t="n">
        <f aca="false">P90</f>
        <v>0</v>
      </c>
      <c r="Q89" s="203"/>
      <c r="R89" s="204" t="n">
        <f aca="false">R90</f>
        <v>96.23751</v>
      </c>
      <c r="S89" s="203"/>
      <c r="T89" s="205" t="n">
        <f aca="false">T90</f>
        <v>0</v>
      </c>
      <c r="AR89" s="206" t="s">
        <v>18</v>
      </c>
      <c r="AT89" s="207" t="s">
        <v>73</v>
      </c>
      <c r="AU89" s="207" t="s">
        <v>74</v>
      </c>
      <c r="AY89" s="206" t="s">
        <v>134</v>
      </c>
      <c r="BK89" s="208" t="n">
        <f aca="false">BK90</f>
        <v>0</v>
      </c>
    </row>
    <row r="90" s="194" customFormat="true" ht="22.8" hidden="false" customHeight="true" outlineLevel="0" collapsed="false">
      <c r="B90" s="195"/>
      <c r="C90" s="196"/>
      <c r="D90" s="197" t="s">
        <v>73</v>
      </c>
      <c r="E90" s="209" t="s">
        <v>135</v>
      </c>
      <c r="F90" s="209" t="s">
        <v>136</v>
      </c>
      <c r="G90" s="196"/>
      <c r="H90" s="196"/>
      <c r="I90" s="199"/>
      <c r="J90" s="210" t="n">
        <f aca="false">BK90</f>
        <v>0</v>
      </c>
      <c r="K90" s="196"/>
      <c r="L90" s="201"/>
      <c r="M90" s="202"/>
      <c r="N90" s="203"/>
      <c r="O90" s="203"/>
      <c r="P90" s="204" t="n">
        <f aca="false">SUM(P91:P160)</f>
        <v>0</v>
      </c>
      <c r="Q90" s="203"/>
      <c r="R90" s="204" t="n">
        <f aca="false">SUM(R91:R160)</f>
        <v>96.23751</v>
      </c>
      <c r="S90" s="203"/>
      <c r="T90" s="205" t="n">
        <f aca="false">SUM(T91:T160)</f>
        <v>0</v>
      </c>
      <c r="AR90" s="206" t="s">
        <v>18</v>
      </c>
      <c r="AT90" s="207" t="s">
        <v>73</v>
      </c>
      <c r="AU90" s="207" t="s">
        <v>18</v>
      </c>
      <c r="AY90" s="206" t="s">
        <v>134</v>
      </c>
      <c r="BK90" s="208" t="n">
        <f aca="false">SUM(BK91:BK160)</f>
        <v>0</v>
      </c>
    </row>
    <row r="91" s="24" customFormat="true" ht="16.5" hidden="false" customHeight="true" outlineLevel="0" collapsed="false">
      <c r="B91" s="25"/>
      <c r="C91" s="211" t="s">
        <v>18</v>
      </c>
      <c r="D91" s="211" t="s">
        <v>137</v>
      </c>
      <c r="E91" s="212" t="s">
        <v>877</v>
      </c>
      <c r="F91" s="213" t="s">
        <v>878</v>
      </c>
      <c r="G91" s="214" t="s">
        <v>198</v>
      </c>
      <c r="H91" s="215" t="n">
        <v>5.352</v>
      </c>
      <c r="I91" s="216"/>
      <c r="J91" s="217" t="n">
        <f aca="false">ROUND(I91*H91,2)</f>
        <v>0</v>
      </c>
      <c r="K91" s="213" t="s">
        <v>147</v>
      </c>
      <c r="L91" s="30"/>
      <c r="M91" s="218"/>
      <c r="N91" s="219" t="s">
        <v>45</v>
      </c>
      <c r="O91" s="62"/>
      <c r="P91" s="220" t="n">
        <f aca="false">O91*H91</f>
        <v>0</v>
      </c>
      <c r="Q91" s="220" t="n">
        <v>0</v>
      </c>
      <c r="R91" s="220" t="n">
        <f aca="false">Q91*H91</f>
        <v>0</v>
      </c>
      <c r="S91" s="220" t="n">
        <v>0</v>
      </c>
      <c r="T91" s="221" t="n">
        <f aca="false">S91*H91</f>
        <v>0</v>
      </c>
      <c r="AR91" s="3" t="s">
        <v>141</v>
      </c>
      <c r="AT91" s="3" t="s">
        <v>137</v>
      </c>
      <c r="AU91" s="3" t="s">
        <v>83</v>
      </c>
      <c r="AY91" s="3" t="s">
        <v>134</v>
      </c>
      <c r="BE91" s="222" t="n">
        <f aca="false">IF(N91="základní",J91,0)</f>
        <v>0</v>
      </c>
      <c r="BF91" s="222" t="n">
        <f aca="false">IF(N91="snížená",J91,0)</f>
        <v>0</v>
      </c>
      <c r="BG91" s="222" t="n">
        <f aca="false">IF(N91="zákl. přenesená",J91,0)</f>
        <v>0</v>
      </c>
      <c r="BH91" s="222" t="n">
        <f aca="false">IF(N91="sníž. přenesená",J91,0)</f>
        <v>0</v>
      </c>
      <c r="BI91" s="222" t="n">
        <f aca="false">IF(N91="nulová",J91,0)</f>
        <v>0</v>
      </c>
      <c r="BJ91" s="3" t="s">
        <v>18</v>
      </c>
      <c r="BK91" s="222" t="n">
        <f aca="false">ROUND(I91*H91,2)</f>
        <v>0</v>
      </c>
      <c r="BL91" s="3" t="s">
        <v>141</v>
      </c>
      <c r="BM91" s="3" t="s">
        <v>879</v>
      </c>
    </row>
    <row r="92" s="237" customFormat="true" ht="12.8" hidden="false" customHeight="false" outlineLevel="0" collapsed="false">
      <c r="B92" s="238"/>
      <c r="C92" s="239"/>
      <c r="D92" s="223" t="s">
        <v>150</v>
      </c>
      <c r="E92" s="240"/>
      <c r="F92" s="241" t="s">
        <v>880</v>
      </c>
      <c r="G92" s="239"/>
      <c r="H92" s="242" t="n">
        <v>5.352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AT92" s="248" t="s">
        <v>150</v>
      </c>
      <c r="AU92" s="248" t="s">
        <v>83</v>
      </c>
      <c r="AV92" s="237" t="s">
        <v>83</v>
      </c>
      <c r="AW92" s="237" t="s">
        <v>37</v>
      </c>
      <c r="AX92" s="237" t="s">
        <v>18</v>
      </c>
      <c r="AY92" s="248" t="s">
        <v>134</v>
      </c>
    </row>
    <row r="93" s="24" customFormat="true" ht="16.5" hidden="false" customHeight="true" outlineLevel="0" collapsed="false">
      <c r="B93" s="25"/>
      <c r="C93" s="261" t="s">
        <v>83</v>
      </c>
      <c r="D93" s="261" t="s">
        <v>164</v>
      </c>
      <c r="E93" s="262" t="s">
        <v>881</v>
      </c>
      <c r="F93" s="263" t="s">
        <v>882</v>
      </c>
      <c r="G93" s="264" t="s">
        <v>167</v>
      </c>
      <c r="H93" s="265" t="n">
        <v>1.044</v>
      </c>
      <c r="I93" s="266"/>
      <c r="J93" s="267" t="n">
        <f aca="false">ROUND(I93*H93,2)</f>
        <v>0</v>
      </c>
      <c r="K93" s="263" t="s">
        <v>147</v>
      </c>
      <c r="L93" s="268"/>
      <c r="M93" s="269"/>
      <c r="N93" s="270" t="s">
        <v>45</v>
      </c>
      <c r="O93" s="62"/>
      <c r="P93" s="220" t="n">
        <f aca="false">O93*H93</f>
        <v>0</v>
      </c>
      <c r="Q93" s="220" t="n">
        <v>1</v>
      </c>
      <c r="R93" s="220" t="n">
        <f aca="false">Q93*H93</f>
        <v>1.044</v>
      </c>
      <c r="S93" s="220" t="n">
        <v>0</v>
      </c>
      <c r="T93" s="221" t="n">
        <f aca="false">S93*H93</f>
        <v>0</v>
      </c>
      <c r="AR93" s="3" t="s">
        <v>168</v>
      </c>
      <c r="AT93" s="3" t="s">
        <v>164</v>
      </c>
      <c r="AU93" s="3" t="s">
        <v>83</v>
      </c>
      <c r="AY93" s="3" t="s">
        <v>134</v>
      </c>
      <c r="BE93" s="222" t="n">
        <f aca="false">IF(N93="základní",J93,0)</f>
        <v>0</v>
      </c>
      <c r="BF93" s="222" t="n">
        <f aca="false">IF(N93="snížená",J93,0)</f>
        <v>0</v>
      </c>
      <c r="BG93" s="222" t="n">
        <f aca="false">IF(N93="zákl. přenesená",J93,0)</f>
        <v>0</v>
      </c>
      <c r="BH93" s="222" t="n">
        <f aca="false">IF(N93="sníž. přenesená",J93,0)</f>
        <v>0</v>
      </c>
      <c r="BI93" s="222" t="n">
        <f aca="false">IF(N93="nulová",J93,0)</f>
        <v>0</v>
      </c>
      <c r="BJ93" s="3" t="s">
        <v>18</v>
      </c>
      <c r="BK93" s="222" t="n">
        <f aca="false">ROUND(I93*H93,2)</f>
        <v>0</v>
      </c>
      <c r="BL93" s="3" t="s">
        <v>141</v>
      </c>
      <c r="BM93" s="3" t="s">
        <v>883</v>
      </c>
    </row>
    <row r="94" s="237" customFormat="true" ht="12.8" hidden="false" customHeight="false" outlineLevel="0" collapsed="false">
      <c r="B94" s="238"/>
      <c r="C94" s="239"/>
      <c r="D94" s="223" t="s">
        <v>150</v>
      </c>
      <c r="E94" s="240"/>
      <c r="F94" s="241" t="s">
        <v>884</v>
      </c>
      <c r="G94" s="239"/>
      <c r="H94" s="242" t="n">
        <v>1.044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AT94" s="248" t="s">
        <v>150</v>
      </c>
      <c r="AU94" s="248" t="s">
        <v>83</v>
      </c>
      <c r="AV94" s="237" t="s">
        <v>83</v>
      </c>
      <c r="AW94" s="237" t="s">
        <v>37</v>
      </c>
      <c r="AX94" s="237" t="s">
        <v>18</v>
      </c>
      <c r="AY94" s="248" t="s">
        <v>134</v>
      </c>
    </row>
    <row r="95" s="24" customFormat="true" ht="16.5" hidden="false" customHeight="true" outlineLevel="0" collapsed="false">
      <c r="B95" s="25"/>
      <c r="C95" s="211" t="s">
        <v>157</v>
      </c>
      <c r="D95" s="211" t="s">
        <v>137</v>
      </c>
      <c r="E95" s="212" t="s">
        <v>885</v>
      </c>
      <c r="F95" s="213" t="s">
        <v>886</v>
      </c>
      <c r="G95" s="214" t="s">
        <v>310</v>
      </c>
      <c r="H95" s="215" t="n">
        <v>14.4</v>
      </c>
      <c r="I95" s="216"/>
      <c r="J95" s="217" t="n">
        <f aca="false">ROUND(I95*H95,2)</f>
        <v>0</v>
      </c>
      <c r="K95" s="213" t="s">
        <v>147</v>
      </c>
      <c r="L95" s="30"/>
      <c r="M95" s="218"/>
      <c r="N95" s="219" t="s">
        <v>45</v>
      </c>
      <c r="O95" s="62"/>
      <c r="P95" s="220" t="n">
        <f aca="false">O95*H95</f>
        <v>0</v>
      </c>
      <c r="Q95" s="220" t="n">
        <v>0</v>
      </c>
      <c r="R95" s="220" t="n">
        <f aca="false">Q95*H95</f>
        <v>0</v>
      </c>
      <c r="S95" s="220" t="n">
        <v>0</v>
      </c>
      <c r="T95" s="221" t="n">
        <f aca="false">S95*H95</f>
        <v>0</v>
      </c>
      <c r="AR95" s="3" t="s">
        <v>141</v>
      </c>
      <c r="AT95" s="3" t="s">
        <v>137</v>
      </c>
      <c r="AU95" s="3" t="s">
        <v>83</v>
      </c>
      <c r="AY95" s="3" t="s">
        <v>134</v>
      </c>
      <c r="BE95" s="222" t="n">
        <f aca="false">IF(N95="základní",J95,0)</f>
        <v>0</v>
      </c>
      <c r="BF95" s="222" t="n">
        <f aca="false">IF(N95="snížená",J95,0)</f>
        <v>0</v>
      </c>
      <c r="BG95" s="222" t="n">
        <f aca="false">IF(N95="zákl. přenesená",J95,0)</f>
        <v>0</v>
      </c>
      <c r="BH95" s="222" t="n">
        <f aca="false">IF(N95="sníž. přenesená",J95,0)</f>
        <v>0</v>
      </c>
      <c r="BI95" s="222" t="n">
        <f aca="false">IF(N95="nulová",J95,0)</f>
        <v>0</v>
      </c>
      <c r="BJ95" s="3" t="s">
        <v>18</v>
      </c>
      <c r="BK95" s="222" t="n">
        <f aca="false">ROUND(I95*H95,2)</f>
        <v>0</v>
      </c>
      <c r="BL95" s="3" t="s">
        <v>141</v>
      </c>
      <c r="BM95" s="3" t="s">
        <v>887</v>
      </c>
    </row>
    <row r="96" s="237" customFormat="true" ht="12.8" hidden="false" customHeight="false" outlineLevel="0" collapsed="false">
      <c r="B96" s="238"/>
      <c r="C96" s="239"/>
      <c r="D96" s="223" t="s">
        <v>150</v>
      </c>
      <c r="E96" s="240"/>
      <c r="F96" s="241" t="s">
        <v>888</v>
      </c>
      <c r="G96" s="239"/>
      <c r="H96" s="242" t="n">
        <v>14.4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AT96" s="248" t="s">
        <v>150</v>
      </c>
      <c r="AU96" s="248" t="s">
        <v>83</v>
      </c>
      <c r="AV96" s="237" t="s">
        <v>83</v>
      </c>
      <c r="AW96" s="237" t="s">
        <v>37</v>
      </c>
      <c r="AX96" s="237" t="s">
        <v>18</v>
      </c>
      <c r="AY96" s="248" t="s">
        <v>134</v>
      </c>
    </row>
    <row r="97" s="24" customFormat="true" ht="16.5" hidden="false" customHeight="true" outlineLevel="0" collapsed="false">
      <c r="B97" s="25"/>
      <c r="C97" s="261" t="s">
        <v>141</v>
      </c>
      <c r="D97" s="261" t="s">
        <v>164</v>
      </c>
      <c r="E97" s="262" t="s">
        <v>889</v>
      </c>
      <c r="F97" s="263" t="s">
        <v>890</v>
      </c>
      <c r="G97" s="264" t="s">
        <v>310</v>
      </c>
      <c r="H97" s="265" t="n">
        <v>14.4</v>
      </c>
      <c r="I97" s="266"/>
      <c r="J97" s="267" t="n">
        <f aca="false">ROUND(I97*H97,2)</f>
        <v>0</v>
      </c>
      <c r="K97" s="263" t="s">
        <v>147</v>
      </c>
      <c r="L97" s="268"/>
      <c r="M97" s="269"/>
      <c r="N97" s="270" t="s">
        <v>45</v>
      </c>
      <c r="O97" s="62"/>
      <c r="P97" s="220" t="n">
        <f aca="false">O97*H97</f>
        <v>0</v>
      </c>
      <c r="Q97" s="220" t="n">
        <v>0</v>
      </c>
      <c r="R97" s="220" t="n">
        <f aca="false">Q97*H97</f>
        <v>0</v>
      </c>
      <c r="S97" s="220" t="n">
        <v>0</v>
      </c>
      <c r="T97" s="221" t="n">
        <f aca="false">S97*H97</f>
        <v>0</v>
      </c>
      <c r="AR97" s="3" t="s">
        <v>168</v>
      </c>
      <c r="AT97" s="3" t="s">
        <v>164</v>
      </c>
      <c r="AU97" s="3" t="s">
        <v>83</v>
      </c>
      <c r="AY97" s="3" t="s">
        <v>134</v>
      </c>
      <c r="BE97" s="222" t="n">
        <f aca="false">IF(N97="základní",J97,0)</f>
        <v>0</v>
      </c>
      <c r="BF97" s="222" t="n">
        <f aca="false">IF(N97="snížená",J97,0)</f>
        <v>0</v>
      </c>
      <c r="BG97" s="222" t="n">
        <f aca="false">IF(N97="zákl. přenesená",J97,0)</f>
        <v>0</v>
      </c>
      <c r="BH97" s="222" t="n">
        <f aca="false">IF(N97="sníž. přenesená",J97,0)</f>
        <v>0</v>
      </c>
      <c r="BI97" s="222" t="n">
        <f aca="false">IF(N97="nulová",J97,0)</f>
        <v>0</v>
      </c>
      <c r="BJ97" s="3" t="s">
        <v>18</v>
      </c>
      <c r="BK97" s="222" t="n">
        <f aca="false">ROUND(I97*H97,2)</f>
        <v>0</v>
      </c>
      <c r="BL97" s="3" t="s">
        <v>141</v>
      </c>
      <c r="BM97" s="3" t="s">
        <v>891</v>
      </c>
    </row>
    <row r="98" s="24" customFormat="true" ht="16.5" hidden="false" customHeight="true" outlineLevel="0" collapsed="false">
      <c r="B98" s="25"/>
      <c r="C98" s="261" t="s">
        <v>135</v>
      </c>
      <c r="D98" s="261" t="s">
        <v>164</v>
      </c>
      <c r="E98" s="262" t="s">
        <v>892</v>
      </c>
      <c r="F98" s="263" t="s">
        <v>893</v>
      </c>
      <c r="G98" s="264" t="s">
        <v>236</v>
      </c>
      <c r="H98" s="265" t="n">
        <v>20</v>
      </c>
      <c r="I98" s="266"/>
      <c r="J98" s="267" t="n">
        <f aca="false">ROUND(I98*H98,2)</f>
        <v>0</v>
      </c>
      <c r="K98" s="263" t="s">
        <v>147</v>
      </c>
      <c r="L98" s="268"/>
      <c r="M98" s="269"/>
      <c r="N98" s="270" t="s">
        <v>45</v>
      </c>
      <c r="O98" s="62"/>
      <c r="P98" s="220" t="n">
        <f aca="false">O98*H98</f>
        <v>0</v>
      </c>
      <c r="Q98" s="220" t="n">
        <v>0</v>
      </c>
      <c r="R98" s="220" t="n">
        <f aca="false">Q98*H98</f>
        <v>0</v>
      </c>
      <c r="S98" s="220" t="n">
        <v>0</v>
      </c>
      <c r="T98" s="221" t="n">
        <f aca="false">S98*H98</f>
        <v>0</v>
      </c>
      <c r="AR98" s="3" t="s">
        <v>168</v>
      </c>
      <c r="AT98" s="3" t="s">
        <v>164</v>
      </c>
      <c r="AU98" s="3" t="s">
        <v>83</v>
      </c>
      <c r="AY98" s="3" t="s">
        <v>134</v>
      </c>
      <c r="BE98" s="222" t="n">
        <f aca="false">IF(N98="základní",J98,0)</f>
        <v>0</v>
      </c>
      <c r="BF98" s="222" t="n">
        <f aca="false">IF(N98="snížená",J98,0)</f>
        <v>0</v>
      </c>
      <c r="BG98" s="222" t="n">
        <f aca="false">IF(N98="zákl. přenesená",J98,0)</f>
        <v>0</v>
      </c>
      <c r="BH98" s="222" t="n">
        <f aca="false">IF(N98="sníž. přenesená",J98,0)</f>
        <v>0</v>
      </c>
      <c r="BI98" s="222" t="n">
        <f aca="false">IF(N98="nulová",J98,0)</f>
        <v>0</v>
      </c>
      <c r="BJ98" s="3" t="s">
        <v>18</v>
      </c>
      <c r="BK98" s="222" t="n">
        <f aca="false">ROUND(I98*H98,2)</f>
        <v>0</v>
      </c>
      <c r="BL98" s="3" t="s">
        <v>141</v>
      </c>
      <c r="BM98" s="3" t="s">
        <v>894</v>
      </c>
    </row>
    <row r="99" s="237" customFormat="true" ht="12.8" hidden="false" customHeight="false" outlineLevel="0" collapsed="false">
      <c r="B99" s="238"/>
      <c r="C99" s="239"/>
      <c r="D99" s="223" t="s">
        <v>150</v>
      </c>
      <c r="E99" s="240"/>
      <c r="F99" s="241" t="s">
        <v>895</v>
      </c>
      <c r="G99" s="239"/>
      <c r="H99" s="242" t="n">
        <v>20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AT99" s="248" t="s">
        <v>150</v>
      </c>
      <c r="AU99" s="248" t="s">
        <v>83</v>
      </c>
      <c r="AV99" s="237" t="s">
        <v>83</v>
      </c>
      <c r="AW99" s="237" t="s">
        <v>37</v>
      </c>
      <c r="AX99" s="237" t="s">
        <v>18</v>
      </c>
      <c r="AY99" s="248" t="s">
        <v>134</v>
      </c>
    </row>
    <row r="100" s="24" customFormat="true" ht="16.5" hidden="false" customHeight="true" outlineLevel="0" collapsed="false">
      <c r="B100" s="25"/>
      <c r="C100" s="261" t="s">
        <v>174</v>
      </c>
      <c r="D100" s="261" t="s">
        <v>164</v>
      </c>
      <c r="E100" s="262" t="s">
        <v>896</v>
      </c>
      <c r="F100" s="263" t="s">
        <v>897</v>
      </c>
      <c r="G100" s="264" t="s">
        <v>160</v>
      </c>
      <c r="H100" s="265" t="n">
        <v>2.025</v>
      </c>
      <c r="I100" s="266"/>
      <c r="J100" s="267" t="n">
        <f aca="false">ROUND(I100*H100,2)</f>
        <v>0</v>
      </c>
      <c r="K100" s="263"/>
      <c r="L100" s="268"/>
      <c r="M100" s="269"/>
      <c r="N100" s="270" t="s">
        <v>45</v>
      </c>
      <c r="O100" s="62"/>
      <c r="P100" s="220" t="n">
        <f aca="false">O100*H100</f>
        <v>0</v>
      </c>
      <c r="Q100" s="220" t="n">
        <v>0</v>
      </c>
      <c r="R100" s="220" t="n">
        <f aca="false">Q100*H100</f>
        <v>0</v>
      </c>
      <c r="S100" s="220" t="n">
        <v>0</v>
      </c>
      <c r="T100" s="221" t="n">
        <f aca="false">S100*H100</f>
        <v>0</v>
      </c>
      <c r="AR100" s="3" t="s">
        <v>168</v>
      </c>
      <c r="AT100" s="3" t="s">
        <v>164</v>
      </c>
      <c r="AU100" s="3" t="s">
        <v>83</v>
      </c>
      <c r="AY100" s="3" t="s">
        <v>134</v>
      </c>
      <c r="BE100" s="222" t="n">
        <f aca="false">IF(N100="základní",J100,0)</f>
        <v>0</v>
      </c>
      <c r="BF100" s="222" t="n">
        <f aca="false">IF(N100="snížená",J100,0)</f>
        <v>0</v>
      </c>
      <c r="BG100" s="222" t="n">
        <f aca="false">IF(N100="zákl. přenesená",J100,0)</f>
        <v>0</v>
      </c>
      <c r="BH100" s="222" t="n">
        <f aca="false">IF(N100="sníž. přenesená",J100,0)</f>
        <v>0</v>
      </c>
      <c r="BI100" s="222" t="n">
        <f aca="false">IF(N100="nulová",J100,0)</f>
        <v>0</v>
      </c>
      <c r="BJ100" s="3" t="s">
        <v>18</v>
      </c>
      <c r="BK100" s="222" t="n">
        <f aca="false">ROUND(I100*H100,2)</f>
        <v>0</v>
      </c>
      <c r="BL100" s="3" t="s">
        <v>141</v>
      </c>
      <c r="BM100" s="3" t="s">
        <v>898</v>
      </c>
    </row>
    <row r="101" s="237" customFormat="true" ht="12.8" hidden="false" customHeight="false" outlineLevel="0" collapsed="false">
      <c r="B101" s="238"/>
      <c r="C101" s="239"/>
      <c r="D101" s="223" t="s">
        <v>150</v>
      </c>
      <c r="E101" s="240"/>
      <c r="F101" s="241" t="s">
        <v>899</v>
      </c>
      <c r="G101" s="239"/>
      <c r="H101" s="242" t="n">
        <v>2.025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AT101" s="248" t="s">
        <v>150</v>
      </c>
      <c r="AU101" s="248" t="s">
        <v>83</v>
      </c>
      <c r="AV101" s="237" t="s">
        <v>83</v>
      </c>
      <c r="AW101" s="237" t="s">
        <v>37</v>
      </c>
      <c r="AX101" s="237" t="s">
        <v>18</v>
      </c>
      <c r="AY101" s="248" t="s">
        <v>134</v>
      </c>
    </row>
    <row r="102" s="24" customFormat="true" ht="16.5" hidden="false" customHeight="true" outlineLevel="0" collapsed="false">
      <c r="B102" s="25"/>
      <c r="C102" s="261" t="s">
        <v>184</v>
      </c>
      <c r="D102" s="261" t="s">
        <v>164</v>
      </c>
      <c r="E102" s="262" t="s">
        <v>900</v>
      </c>
      <c r="F102" s="263" t="s">
        <v>901</v>
      </c>
      <c r="G102" s="264" t="s">
        <v>160</v>
      </c>
      <c r="H102" s="265" t="n">
        <v>1.35</v>
      </c>
      <c r="I102" s="266"/>
      <c r="J102" s="267" t="n">
        <f aca="false">ROUND(I102*H102,2)</f>
        <v>0</v>
      </c>
      <c r="K102" s="263"/>
      <c r="L102" s="268"/>
      <c r="M102" s="269"/>
      <c r="N102" s="270" t="s">
        <v>45</v>
      </c>
      <c r="O102" s="62"/>
      <c r="P102" s="220" t="n">
        <f aca="false">O102*H102</f>
        <v>0</v>
      </c>
      <c r="Q102" s="220" t="n">
        <v>0</v>
      </c>
      <c r="R102" s="220" t="n">
        <f aca="false">Q102*H102</f>
        <v>0</v>
      </c>
      <c r="S102" s="220" t="n">
        <v>0</v>
      </c>
      <c r="T102" s="221" t="n">
        <f aca="false">S102*H102</f>
        <v>0</v>
      </c>
      <c r="AR102" s="3" t="s">
        <v>168</v>
      </c>
      <c r="AT102" s="3" t="s">
        <v>164</v>
      </c>
      <c r="AU102" s="3" t="s">
        <v>83</v>
      </c>
      <c r="AY102" s="3" t="s">
        <v>134</v>
      </c>
      <c r="BE102" s="222" t="n">
        <f aca="false">IF(N102="základní",J102,0)</f>
        <v>0</v>
      </c>
      <c r="BF102" s="222" t="n">
        <f aca="false">IF(N102="snížená",J102,0)</f>
        <v>0</v>
      </c>
      <c r="BG102" s="222" t="n">
        <f aca="false">IF(N102="zákl. přenesená",J102,0)</f>
        <v>0</v>
      </c>
      <c r="BH102" s="222" t="n">
        <f aca="false">IF(N102="sníž. přenesená",J102,0)</f>
        <v>0</v>
      </c>
      <c r="BI102" s="222" t="n">
        <f aca="false">IF(N102="nulová",J102,0)</f>
        <v>0</v>
      </c>
      <c r="BJ102" s="3" t="s">
        <v>18</v>
      </c>
      <c r="BK102" s="222" t="n">
        <f aca="false">ROUND(I102*H102,2)</f>
        <v>0</v>
      </c>
      <c r="BL102" s="3" t="s">
        <v>141</v>
      </c>
      <c r="BM102" s="3" t="s">
        <v>902</v>
      </c>
    </row>
    <row r="103" s="237" customFormat="true" ht="12.8" hidden="false" customHeight="false" outlineLevel="0" collapsed="false">
      <c r="B103" s="238"/>
      <c r="C103" s="239"/>
      <c r="D103" s="223" t="s">
        <v>150</v>
      </c>
      <c r="E103" s="240"/>
      <c r="F103" s="241" t="s">
        <v>903</v>
      </c>
      <c r="G103" s="239"/>
      <c r="H103" s="242" t="n">
        <v>1.35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AT103" s="248" t="s">
        <v>150</v>
      </c>
      <c r="AU103" s="248" t="s">
        <v>83</v>
      </c>
      <c r="AV103" s="237" t="s">
        <v>83</v>
      </c>
      <c r="AW103" s="237" t="s">
        <v>37</v>
      </c>
      <c r="AX103" s="237" t="s">
        <v>18</v>
      </c>
      <c r="AY103" s="248" t="s">
        <v>134</v>
      </c>
    </row>
    <row r="104" s="24" customFormat="true" ht="16.5" hidden="false" customHeight="true" outlineLevel="0" collapsed="false">
      <c r="B104" s="25"/>
      <c r="C104" s="211" t="s">
        <v>168</v>
      </c>
      <c r="D104" s="211" t="s">
        <v>137</v>
      </c>
      <c r="E104" s="212" t="s">
        <v>904</v>
      </c>
      <c r="F104" s="213" t="s">
        <v>905</v>
      </c>
      <c r="G104" s="214" t="s">
        <v>236</v>
      </c>
      <c r="H104" s="215" t="n">
        <v>6</v>
      </c>
      <c r="I104" s="216"/>
      <c r="J104" s="217" t="n">
        <f aca="false">ROUND(I104*H104,2)</f>
        <v>0</v>
      </c>
      <c r="K104" s="213" t="s">
        <v>147</v>
      </c>
      <c r="L104" s="30"/>
      <c r="M104" s="218"/>
      <c r="N104" s="219" t="s">
        <v>45</v>
      </c>
      <c r="O104" s="62"/>
      <c r="P104" s="220" t="n">
        <f aca="false">O104*H104</f>
        <v>0</v>
      </c>
      <c r="Q104" s="220" t="n">
        <v>0</v>
      </c>
      <c r="R104" s="220" t="n">
        <f aca="false">Q104*H104</f>
        <v>0</v>
      </c>
      <c r="S104" s="220" t="n">
        <v>0</v>
      </c>
      <c r="T104" s="221" t="n">
        <f aca="false">S104*H104</f>
        <v>0</v>
      </c>
      <c r="AR104" s="3" t="s">
        <v>141</v>
      </c>
      <c r="AT104" s="3" t="s">
        <v>137</v>
      </c>
      <c r="AU104" s="3" t="s">
        <v>83</v>
      </c>
      <c r="AY104" s="3" t="s">
        <v>134</v>
      </c>
      <c r="BE104" s="222" t="n">
        <f aca="false">IF(N104="základní",J104,0)</f>
        <v>0</v>
      </c>
      <c r="BF104" s="222" t="n">
        <f aca="false">IF(N104="snížená",J104,0)</f>
        <v>0</v>
      </c>
      <c r="BG104" s="222" t="n">
        <f aca="false">IF(N104="zákl. přenesená",J104,0)</f>
        <v>0</v>
      </c>
      <c r="BH104" s="222" t="n">
        <f aca="false">IF(N104="sníž. přenesená",J104,0)</f>
        <v>0</v>
      </c>
      <c r="BI104" s="222" t="n">
        <f aca="false">IF(N104="nulová",J104,0)</f>
        <v>0</v>
      </c>
      <c r="BJ104" s="3" t="s">
        <v>18</v>
      </c>
      <c r="BK104" s="222" t="n">
        <f aca="false">ROUND(I104*H104,2)</f>
        <v>0</v>
      </c>
      <c r="BL104" s="3" t="s">
        <v>141</v>
      </c>
      <c r="BM104" s="3" t="s">
        <v>906</v>
      </c>
    </row>
    <row r="105" s="237" customFormat="true" ht="12.8" hidden="false" customHeight="false" outlineLevel="0" collapsed="false">
      <c r="B105" s="238"/>
      <c r="C105" s="239"/>
      <c r="D105" s="223" t="s">
        <v>150</v>
      </c>
      <c r="E105" s="240"/>
      <c r="F105" s="241" t="s">
        <v>907</v>
      </c>
      <c r="G105" s="239"/>
      <c r="H105" s="242" t="n">
        <v>6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AT105" s="248" t="s">
        <v>150</v>
      </c>
      <c r="AU105" s="248" t="s">
        <v>83</v>
      </c>
      <c r="AV105" s="237" t="s">
        <v>83</v>
      </c>
      <c r="AW105" s="237" t="s">
        <v>37</v>
      </c>
      <c r="AX105" s="237" t="s">
        <v>18</v>
      </c>
      <c r="AY105" s="248" t="s">
        <v>134</v>
      </c>
    </row>
    <row r="106" s="24" customFormat="true" ht="16.5" hidden="false" customHeight="true" outlineLevel="0" collapsed="false">
      <c r="B106" s="25"/>
      <c r="C106" s="211" t="s">
        <v>202</v>
      </c>
      <c r="D106" s="211" t="s">
        <v>137</v>
      </c>
      <c r="E106" s="212" t="s">
        <v>908</v>
      </c>
      <c r="F106" s="213" t="s">
        <v>909</v>
      </c>
      <c r="G106" s="214" t="s">
        <v>236</v>
      </c>
      <c r="H106" s="215" t="n">
        <v>6</v>
      </c>
      <c r="I106" s="216"/>
      <c r="J106" s="217" t="n">
        <f aca="false">ROUND(I106*H106,2)</f>
        <v>0</v>
      </c>
      <c r="K106" s="213" t="s">
        <v>147</v>
      </c>
      <c r="L106" s="30"/>
      <c r="M106" s="218"/>
      <c r="N106" s="219" t="s">
        <v>45</v>
      </c>
      <c r="O106" s="62"/>
      <c r="P106" s="220" t="n">
        <f aca="false">O106*H106</f>
        <v>0</v>
      </c>
      <c r="Q106" s="220" t="n">
        <v>0</v>
      </c>
      <c r="R106" s="220" t="n">
        <f aca="false">Q106*H106</f>
        <v>0</v>
      </c>
      <c r="S106" s="220" t="n">
        <v>0</v>
      </c>
      <c r="T106" s="221" t="n">
        <f aca="false">S106*H106</f>
        <v>0</v>
      </c>
      <c r="AR106" s="3" t="s">
        <v>141</v>
      </c>
      <c r="AT106" s="3" t="s">
        <v>137</v>
      </c>
      <c r="AU106" s="3" t="s">
        <v>83</v>
      </c>
      <c r="AY106" s="3" t="s">
        <v>134</v>
      </c>
      <c r="BE106" s="222" t="n">
        <f aca="false">IF(N106="základní",J106,0)</f>
        <v>0</v>
      </c>
      <c r="BF106" s="222" t="n">
        <f aca="false">IF(N106="snížená",J106,0)</f>
        <v>0</v>
      </c>
      <c r="BG106" s="222" t="n">
        <f aca="false">IF(N106="zákl. přenesená",J106,0)</f>
        <v>0</v>
      </c>
      <c r="BH106" s="222" t="n">
        <f aca="false">IF(N106="sníž. přenesená",J106,0)</f>
        <v>0</v>
      </c>
      <c r="BI106" s="222" t="n">
        <f aca="false">IF(N106="nulová",J106,0)</f>
        <v>0</v>
      </c>
      <c r="BJ106" s="3" t="s">
        <v>18</v>
      </c>
      <c r="BK106" s="222" t="n">
        <f aca="false">ROUND(I106*H106,2)</f>
        <v>0</v>
      </c>
      <c r="BL106" s="3" t="s">
        <v>141</v>
      </c>
      <c r="BM106" s="3" t="s">
        <v>910</v>
      </c>
    </row>
    <row r="107" s="237" customFormat="true" ht="12.8" hidden="false" customHeight="false" outlineLevel="0" collapsed="false">
      <c r="B107" s="238"/>
      <c r="C107" s="239"/>
      <c r="D107" s="223" t="s">
        <v>150</v>
      </c>
      <c r="E107" s="240"/>
      <c r="F107" s="241" t="s">
        <v>907</v>
      </c>
      <c r="G107" s="239"/>
      <c r="H107" s="242" t="n">
        <v>6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AT107" s="248" t="s">
        <v>150</v>
      </c>
      <c r="AU107" s="248" t="s">
        <v>83</v>
      </c>
      <c r="AV107" s="237" t="s">
        <v>83</v>
      </c>
      <c r="AW107" s="237" t="s">
        <v>37</v>
      </c>
      <c r="AX107" s="237" t="s">
        <v>18</v>
      </c>
      <c r="AY107" s="248" t="s">
        <v>134</v>
      </c>
    </row>
    <row r="108" s="24" customFormat="true" ht="16.5" hidden="false" customHeight="true" outlineLevel="0" collapsed="false">
      <c r="B108" s="25"/>
      <c r="C108" s="211" t="s">
        <v>25</v>
      </c>
      <c r="D108" s="211" t="s">
        <v>137</v>
      </c>
      <c r="E108" s="212" t="s">
        <v>911</v>
      </c>
      <c r="F108" s="213" t="s">
        <v>912</v>
      </c>
      <c r="G108" s="214" t="s">
        <v>236</v>
      </c>
      <c r="H108" s="215" t="n">
        <v>4</v>
      </c>
      <c r="I108" s="216"/>
      <c r="J108" s="217" t="n">
        <f aca="false">ROUND(I108*H108,2)</f>
        <v>0</v>
      </c>
      <c r="K108" s="213" t="s">
        <v>147</v>
      </c>
      <c r="L108" s="30"/>
      <c r="M108" s="218"/>
      <c r="N108" s="219" t="s">
        <v>45</v>
      </c>
      <c r="O108" s="62"/>
      <c r="P108" s="220" t="n">
        <f aca="false">O108*H108</f>
        <v>0</v>
      </c>
      <c r="Q108" s="220" t="n">
        <v>0</v>
      </c>
      <c r="R108" s="220" t="n">
        <f aca="false">Q108*H108</f>
        <v>0</v>
      </c>
      <c r="S108" s="220" t="n">
        <v>0</v>
      </c>
      <c r="T108" s="221" t="n">
        <f aca="false">S108*H108</f>
        <v>0</v>
      </c>
      <c r="AR108" s="3" t="s">
        <v>141</v>
      </c>
      <c r="AT108" s="3" t="s">
        <v>137</v>
      </c>
      <c r="AU108" s="3" t="s">
        <v>83</v>
      </c>
      <c r="AY108" s="3" t="s">
        <v>134</v>
      </c>
      <c r="BE108" s="222" t="n">
        <f aca="false">IF(N108="základní",J108,0)</f>
        <v>0</v>
      </c>
      <c r="BF108" s="222" t="n">
        <f aca="false">IF(N108="snížená",J108,0)</f>
        <v>0</v>
      </c>
      <c r="BG108" s="222" t="n">
        <f aca="false">IF(N108="zákl. přenesená",J108,0)</f>
        <v>0</v>
      </c>
      <c r="BH108" s="222" t="n">
        <f aca="false">IF(N108="sníž. přenesená",J108,0)</f>
        <v>0</v>
      </c>
      <c r="BI108" s="222" t="n">
        <f aca="false">IF(N108="nulová",J108,0)</f>
        <v>0</v>
      </c>
      <c r="BJ108" s="3" t="s">
        <v>18</v>
      </c>
      <c r="BK108" s="222" t="n">
        <f aca="false">ROUND(I108*H108,2)</f>
        <v>0</v>
      </c>
      <c r="BL108" s="3" t="s">
        <v>141</v>
      </c>
      <c r="BM108" s="3" t="s">
        <v>913</v>
      </c>
    </row>
    <row r="109" s="237" customFormat="true" ht="12.8" hidden="false" customHeight="false" outlineLevel="0" collapsed="false">
      <c r="B109" s="238"/>
      <c r="C109" s="239"/>
      <c r="D109" s="223" t="s">
        <v>150</v>
      </c>
      <c r="E109" s="240"/>
      <c r="F109" s="241" t="s">
        <v>914</v>
      </c>
      <c r="G109" s="239"/>
      <c r="H109" s="242" t="n">
        <v>2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AT109" s="248" t="s">
        <v>150</v>
      </c>
      <c r="AU109" s="248" t="s">
        <v>83</v>
      </c>
      <c r="AV109" s="237" t="s">
        <v>83</v>
      </c>
      <c r="AW109" s="237" t="s">
        <v>37</v>
      </c>
      <c r="AX109" s="237" t="s">
        <v>74</v>
      </c>
      <c r="AY109" s="248" t="s">
        <v>134</v>
      </c>
    </row>
    <row r="110" s="237" customFormat="true" ht="12.8" hidden="false" customHeight="false" outlineLevel="0" collapsed="false">
      <c r="B110" s="238"/>
      <c r="C110" s="239"/>
      <c r="D110" s="223" t="s">
        <v>150</v>
      </c>
      <c r="E110" s="240"/>
      <c r="F110" s="241" t="s">
        <v>915</v>
      </c>
      <c r="G110" s="239"/>
      <c r="H110" s="242" t="n">
        <v>2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AT110" s="248" t="s">
        <v>150</v>
      </c>
      <c r="AU110" s="248" t="s">
        <v>83</v>
      </c>
      <c r="AV110" s="237" t="s">
        <v>83</v>
      </c>
      <c r="AW110" s="237" t="s">
        <v>37</v>
      </c>
      <c r="AX110" s="237" t="s">
        <v>74</v>
      </c>
      <c r="AY110" s="248" t="s">
        <v>134</v>
      </c>
    </row>
    <row r="111" s="249" customFormat="true" ht="12.8" hidden="false" customHeight="false" outlineLevel="0" collapsed="false">
      <c r="B111" s="250"/>
      <c r="C111" s="251"/>
      <c r="D111" s="223" t="s">
        <v>150</v>
      </c>
      <c r="E111" s="252"/>
      <c r="F111" s="253" t="s">
        <v>156</v>
      </c>
      <c r="G111" s="251"/>
      <c r="H111" s="254" t="n">
        <v>4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150</v>
      </c>
      <c r="AU111" s="260" t="s">
        <v>83</v>
      </c>
      <c r="AV111" s="249" t="s">
        <v>141</v>
      </c>
      <c r="AW111" s="249" t="s">
        <v>37</v>
      </c>
      <c r="AX111" s="249" t="s">
        <v>18</v>
      </c>
      <c r="AY111" s="260" t="s">
        <v>134</v>
      </c>
    </row>
    <row r="112" s="24" customFormat="true" ht="16.5" hidden="false" customHeight="true" outlineLevel="0" collapsed="false">
      <c r="B112" s="25"/>
      <c r="C112" s="211" t="s">
        <v>213</v>
      </c>
      <c r="D112" s="211" t="s">
        <v>137</v>
      </c>
      <c r="E112" s="212" t="s">
        <v>916</v>
      </c>
      <c r="F112" s="213" t="s">
        <v>917</v>
      </c>
      <c r="G112" s="214" t="s">
        <v>310</v>
      </c>
      <c r="H112" s="215" t="n">
        <v>8</v>
      </c>
      <c r="I112" s="216"/>
      <c r="J112" s="217" t="n">
        <f aca="false">ROUND(I112*H112,2)</f>
        <v>0</v>
      </c>
      <c r="K112" s="213" t="s">
        <v>147</v>
      </c>
      <c r="L112" s="30"/>
      <c r="M112" s="218"/>
      <c r="N112" s="219" t="s">
        <v>45</v>
      </c>
      <c r="O112" s="62"/>
      <c r="P112" s="220" t="n">
        <f aca="false">O112*H112</f>
        <v>0</v>
      </c>
      <c r="Q112" s="220" t="n">
        <v>0</v>
      </c>
      <c r="R112" s="220" t="n">
        <f aca="false">Q112*H112</f>
        <v>0</v>
      </c>
      <c r="S112" s="220" t="n">
        <v>0</v>
      </c>
      <c r="T112" s="221" t="n">
        <f aca="false">S112*H112</f>
        <v>0</v>
      </c>
      <c r="AR112" s="3" t="s">
        <v>141</v>
      </c>
      <c r="AT112" s="3" t="s">
        <v>137</v>
      </c>
      <c r="AU112" s="3" t="s">
        <v>83</v>
      </c>
      <c r="AY112" s="3" t="s">
        <v>134</v>
      </c>
      <c r="BE112" s="222" t="n">
        <f aca="false">IF(N112="základní",J112,0)</f>
        <v>0</v>
      </c>
      <c r="BF112" s="222" t="n">
        <f aca="false">IF(N112="snížená",J112,0)</f>
        <v>0</v>
      </c>
      <c r="BG112" s="222" t="n">
        <f aca="false">IF(N112="zákl. přenesená",J112,0)</f>
        <v>0</v>
      </c>
      <c r="BH112" s="222" t="n">
        <f aca="false">IF(N112="sníž. přenesená",J112,0)</f>
        <v>0</v>
      </c>
      <c r="BI112" s="222" t="n">
        <f aca="false">IF(N112="nulová",J112,0)</f>
        <v>0</v>
      </c>
      <c r="BJ112" s="3" t="s">
        <v>18</v>
      </c>
      <c r="BK112" s="222" t="n">
        <f aca="false">ROUND(I112*H112,2)</f>
        <v>0</v>
      </c>
      <c r="BL112" s="3" t="s">
        <v>141</v>
      </c>
      <c r="BM112" s="3" t="s">
        <v>918</v>
      </c>
    </row>
    <row r="113" s="237" customFormat="true" ht="12.8" hidden="false" customHeight="false" outlineLevel="0" collapsed="false">
      <c r="B113" s="238"/>
      <c r="C113" s="239"/>
      <c r="D113" s="223" t="s">
        <v>150</v>
      </c>
      <c r="E113" s="240"/>
      <c r="F113" s="241" t="s">
        <v>919</v>
      </c>
      <c r="G113" s="239"/>
      <c r="H113" s="242" t="n">
        <v>8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AT113" s="248" t="s">
        <v>150</v>
      </c>
      <c r="AU113" s="248" t="s">
        <v>83</v>
      </c>
      <c r="AV113" s="237" t="s">
        <v>83</v>
      </c>
      <c r="AW113" s="237" t="s">
        <v>37</v>
      </c>
      <c r="AX113" s="237" t="s">
        <v>18</v>
      </c>
      <c r="AY113" s="248" t="s">
        <v>134</v>
      </c>
    </row>
    <row r="114" s="24" customFormat="true" ht="16.5" hidden="false" customHeight="true" outlineLevel="0" collapsed="false">
      <c r="B114" s="25"/>
      <c r="C114" s="211" t="s">
        <v>219</v>
      </c>
      <c r="D114" s="211" t="s">
        <v>137</v>
      </c>
      <c r="E114" s="212" t="s">
        <v>920</v>
      </c>
      <c r="F114" s="213" t="s">
        <v>921</v>
      </c>
      <c r="G114" s="214" t="s">
        <v>310</v>
      </c>
      <c r="H114" s="215" t="n">
        <v>6</v>
      </c>
      <c r="I114" s="216"/>
      <c r="J114" s="217" t="n">
        <f aca="false">ROUND(I114*H114,2)</f>
        <v>0</v>
      </c>
      <c r="K114" s="213" t="s">
        <v>147</v>
      </c>
      <c r="L114" s="30"/>
      <c r="M114" s="218"/>
      <c r="N114" s="219" t="s">
        <v>45</v>
      </c>
      <c r="O114" s="62"/>
      <c r="P114" s="220" t="n">
        <f aca="false">O114*H114</f>
        <v>0</v>
      </c>
      <c r="Q114" s="220" t="n">
        <v>0</v>
      </c>
      <c r="R114" s="220" t="n">
        <f aca="false">Q114*H114</f>
        <v>0</v>
      </c>
      <c r="S114" s="220" t="n">
        <v>0</v>
      </c>
      <c r="T114" s="221" t="n">
        <f aca="false">S114*H114</f>
        <v>0</v>
      </c>
      <c r="AR114" s="3" t="s">
        <v>141</v>
      </c>
      <c r="AT114" s="3" t="s">
        <v>137</v>
      </c>
      <c r="AU114" s="3" t="s">
        <v>83</v>
      </c>
      <c r="AY114" s="3" t="s">
        <v>134</v>
      </c>
      <c r="BE114" s="222" t="n">
        <f aca="false">IF(N114="základní",J114,0)</f>
        <v>0</v>
      </c>
      <c r="BF114" s="222" t="n">
        <f aca="false">IF(N114="snížená",J114,0)</f>
        <v>0</v>
      </c>
      <c r="BG114" s="222" t="n">
        <f aca="false">IF(N114="zákl. přenesená",J114,0)</f>
        <v>0</v>
      </c>
      <c r="BH114" s="222" t="n">
        <f aca="false">IF(N114="sníž. přenesená",J114,0)</f>
        <v>0</v>
      </c>
      <c r="BI114" s="222" t="n">
        <f aca="false">IF(N114="nulová",J114,0)</f>
        <v>0</v>
      </c>
      <c r="BJ114" s="3" t="s">
        <v>18</v>
      </c>
      <c r="BK114" s="222" t="n">
        <f aca="false">ROUND(I114*H114,2)</f>
        <v>0</v>
      </c>
      <c r="BL114" s="3" t="s">
        <v>141</v>
      </c>
      <c r="BM114" s="3" t="s">
        <v>922</v>
      </c>
    </row>
    <row r="115" s="237" customFormat="true" ht="12.8" hidden="false" customHeight="false" outlineLevel="0" collapsed="false">
      <c r="B115" s="238"/>
      <c r="C115" s="239"/>
      <c r="D115" s="223" t="s">
        <v>150</v>
      </c>
      <c r="E115" s="240"/>
      <c r="F115" s="241" t="s">
        <v>923</v>
      </c>
      <c r="G115" s="239"/>
      <c r="H115" s="242" t="n">
        <v>6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AT115" s="248" t="s">
        <v>150</v>
      </c>
      <c r="AU115" s="248" t="s">
        <v>83</v>
      </c>
      <c r="AV115" s="237" t="s">
        <v>83</v>
      </c>
      <c r="AW115" s="237" t="s">
        <v>37</v>
      </c>
      <c r="AX115" s="237" t="s">
        <v>18</v>
      </c>
      <c r="AY115" s="248" t="s">
        <v>134</v>
      </c>
    </row>
    <row r="116" s="24" customFormat="true" ht="16.5" hidden="false" customHeight="true" outlineLevel="0" collapsed="false">
      <c r="B116" s="25"/>
      <c r="C116" s="211" t="s">
        <v>227</v>
      </c>
      <c r="D116" s="211" t="s">
        <v>137</v>
      </c>
      <c r="E116" s="212" t="s">
        <v>924</v>
      </c>
      <c r="F116" s="213" t="s">
        <v>925</v>
      </c>
      <c r="G116" s="214" t="s">
        <v>310</v>
      </c>
      <c r="H116" s="215" t="n">
        <v>8.5</v>
      </c>
      <c r="I116" s="216"/>
      <c r="J116" s="217" t="n">
        <f aca="false">ROUND(I116*H116,2)</f>
        <v>0</v>
      </c>
      <c r="K116" s="213" t="s">
        <v>147</v>
      </c>
      <c r="L116" s="30"/>
      <c r="M116" s="218"/>
      <c r="N116" s="219" t="s">
        <v>45</v>
      </c>
      <c r="O116" s="62"/>
      <c r="P116" s="220" t="n">
        <f aca="false">O116*H116</f>
        <v>0</v>
      </c>
      <c r="Q116" s="220" t="n">
        <v>0</v>
      </c>
      <c r="R116" s="220" t="n">
        <f aca="false">Q116*H116</f>
        <v>0</v>
      </c>
      <c r="S116" s="220" t="n">
        <v>0</v>
      </c>
      <c r="T116" s="221" t="n">
        <f aca="false">S116*H116</f>
        <v>0</v>
      </c>
      <c r="AR116" s="3" t="s">
        <v>141</v>
      </c>
      <c r="AT116" s="3" t="s">
        <v>137</v>
      </c>
      <c r="AU116" s="3" t="s">
        <v>83</v>
      </c>
      <c r="AY116" s="3" t="s">
        <v>134</v>
      </c>
      <c r="BE116" s="222" t="n">
        <f aca="false">IF(N116="základní",J116,0)</f>
        <v>0</v>
      </c>
      <c r="BF116" s="222" t="n">
        <f aca="false">IF(N116="snížená",J116,0)</f>
        <v>0</v>
      </c>
      <c r="BG116" s="222" t="n">
        <f aca="false">IF(N116="zákl. přenesená",J116,0)</f>
        <v>0</v>
      </c>
      <c r="BH116" s="222" t="n">
        <f aca="false">IF(N116="sníž. přenesená",J116,0)</f>
        <v>0</v>
      </c>
      <c r="BI116" s="222" t="n">
        <f aca="false">IF(N116="nulová",J116,0)</f>
        <v>0</v>
      </c>
      <c r="BJ116" s="3" t="s">
        <v>18</v>
      </c>
      <c r="BK116" s="222" t="n">
        <f aca="false">ROUND(I116*H116,2)</f>
        <v>0</v>
      </c>
      <c r="BL116" s="3" t="s">
        <v>141</v>
      </c>
      <c r="BM116" s="3" t="s">
        <v>926</v>
      </c>
    </row>
    <row r="117" s="237" customFormat="true" ht="12.8" hidden="false" customHeight="false" outlineLevel="0" collapsed="false">
      <c r="B117" s="238"/>
      <c r="C117" s="239"/>
      <c r="D117" s="223" t="s">
        <v>150</v>
      </c>
      <c r="E117" s="240"/>
      <c r="F117" s="241" t="s">
        <v>927</v>
      </c>
      <c r="G117" s="239"/>
      <c r="H117" s="242" t="n">
        <v>8.5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150</v>
      </c>
      <c r="AU117" s="248" t="s">
        <v>83</v>
      </c>
      <c r="AV117" s="237" t="s">
        <v>83</v>
      </c>
      <c r="AW117" s="237" t="s">
        <v>37</v>
      </c>
      <c r="AX117" s="237" t="s">
        <v>18</v>
      </c>
      <c r="AY117" s="248" t="s">
        <v>134</v>
      </c>
    </row>
    <row r="118" s="24" customFormat="true" ht="16.5" hidden="false" customHeight="true" outlineLevel="0" collapsed="false">
      <c r="B118" s="25"/>
      <c r="C118" s="211" t="s">
        <v>233</v>
      </c>
      <c r="D118" s="211" t="s">
        <v>137</v>
      </c>
      <c r="E118" s="212" t="s">
        <v>928</v>
      </c>
      <c r="F118" s="213" t="s">
        <v>929</v>
      </c>
      <c r="G118" s="214" t="s">
        <v>198</v>
      </c>
      <c r="H118" s="215" t="n">
        <v>74.65</v>
      </c>
      <c r="I118" s="216"/>
      <c r="J118" s="217" t="n">
        <f aca="false">ROUND(I118*H118,2)</f>
        <v>0</v>
      </c>
      <c r="K118" s="213" t="s">
        <v>147</v>
      </c>
      <c r="L118" s="30"/>
      <c r="M118" s="218"/>
      <c r="N118" s="219" t="s">
        <v>45</v>
      </c>
      <c r="O118" s="62"/>
      <c r="P118" s="220" t="n">
        <f aca="false">O118*H118</f>
        <v>0</v>
      </c>
      <c r="Q118" s="220" t="n">
        <v>0</v>
      </c>
      <c r="R118" s="220" t="n">
        <f aca="false">Q118*H118</f>
        <v>0</v>
      </c>
      <c r="S118" s="220" t="n">
        <v>0</v>
      </c>
      <c r="T118" s="221" t="n">
        <f aca="false">S118*H118</f>
        <v>0</v>
      </c>
      <c r="AR118" s="3" t="s">
        <v>141</v>
      </c>
      <c r="AT118" s="3" t="s">
        <v>137</v>
      </c>
      <c r="AU118" s="3" t="s">
        <v>83</v>
      </c>
      <c r="AY118" s="3" t="s">
        <v>134</v>
      </c>
      <c r="BE118" s="222" t="n">
        <f aca="false">IF(N118="základní",J118,0)</f>
        <v>0</v>
      </c>
      <c r="BF118" s="222" t="n">
        <f aca="false">IF(N118="snížená",J118,0)</f>
        <v>0</v>
      </c>
      <c r="BG118" s="222" t="n">
        <f aca="false">IF(N118="zákl. přenesená",J118,0)</f>
        <v>0</v>
      </c>
      <c r="BH118" s="222" t="n">
        <f aca="false">IF(N118="sníž. přenesená",J118,0)</f>
        <v>0</v>
      </c>
      <c r="BI118" s="222" t="n">
        <f aca="false">IF(N118="nulová",J118,0)</f>
        <v>0</v>
      </c>
      <c r="BJ118" s="3" t="s">
        <v>18</v>
      </c>
      <c r="BK118" s="222" t="n">
        <f aca="false">ROUND(I118*H118,2)</f>
        <v>0</v>
      </c>
      <c r="BL118" s="3" t="s">
        <v>141</v>
      </c>
      <c r="BM118" s="3" t="s">
        <v>930</v>
      </c>
    </row>
    <row r="119" s="237" customFormat="true" ht="12.8" hidden="false" customHeight="false" outlineLevel="0" collapsed="false">
      <c r="B119" s="238"/>
      <c r="C119" s="239"/>
      <c r="D119" s="223" t="s">
        <v>150</v>
      </c>
      <c r="E119" s="240"/>
      <c r="F119" s="241" t="s">
        <v>931</v>
      </c>
      <c r="G119" s="239"/>
      <c r="H119" s="242" t="n">
        <v>8.5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AT119" s="248" t="s">
        <v>150</v>
      </c>
      <c r="AU119" s="248" t="s">
        <v>83</v>
      </c>
      <c r="AV119" s="237" t="s">
        <v>83</v>
      </c>
      <c r="AW119" s="237" t="s">
        <v>37</v>
      </c>
      <c r="AX119" s="237" t="s">
        <v>74</v>
      </c>
      <c r="AY119" s="248" t="s">
        <v>134</v>
      </c>
    </row>
    <row r="120" s="237" customFormat="true" ht="12.8" hidden="false" customHeight="false" outlineLevel="0" collapsed="false">
      <c r="B120" s="238"/>
      <c r="C120" s="239"/>
      <c r="D120" s="223" t="s">
        <v>150</v>
      </c>
      <c r="E120" s="240"/>
      <c r="F120" s="241" t="s">
        <v>932</v>
      </c>
      <c r="G120" s="239"/>
      <c r="H120" s="242" t="n">
        <v>66.15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150</v>
      </c>
      <c r="AU120" s="248" t="s">
        <v>83</v>
      </c>
      <c r="AV120" s="237" t="s">
        <v>83</v>
      </c>
      <c r="AW120" s="237" t="s">
        <v>37</v>
      </c>
      <c r="AX120" s="237" t="s">
        <v>74</v>
      </c>
      <c r="AY120" s="248" t="s">
        <v>134</v>
      </c>
    </row>
    <row r="121" s="249" customFormat="true" ht="12.8" hidden="false" customHeight="false" outlineLevel="0" collapsed="false">
      <c r="B121" s="250"/>
      <c r="C121" s="251"/>
      <c r="D121" s="223" t="s">
        <v>150</v>
      </c>
      <c r="E121" s="252"/>
      <c r="F121" s="253" t="s">
        <v>156</v>
      </c>
      <c r="G121" s="251"/>
      <c r="H121" s="254" t="n">
        <v>74.65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AT121" s="260" t="s">
        <v>150</v>
      </c>
      <c r="AU121" s="260" t="s">
        <v>83</v>
      </c>
      <c r="AV121" s="249" t="s">
        <v>141</v>
      </c>
      <c r="AW121" s="249" t="s">
        <v>37</v>
      </c>
      <c r="AX121" s="249" t="s">
        <v>18</v>
      </c>
      <c r="AY121" s="260" t="s">
        <v>134</v>
      </c>
    </row>
    <row r="122" s="24" customFormat="true" ht="16.5" hidden="false" customHeight="true" outlineLevel="0" collapsed="false">
      <c r="B122" s="25"/>
      <c r="C122" s="211" t="s">
        <v>7</v>
      </c>
      <c r="D122" s="211" t="s">
        <v>137</v>
      </c>
      <c r="E122" s="212" t="s">
        <v>933</v>
      </c>
      <c r="F122" s="213" t="s">
        <v>934</v>
      </c>
      <c r="G122" s="214" t="s">
        <v>310</v>
      </c>
      <c r="H122" s="215" t="n">
        <v>44.5</v>
      </c>
      <c r="I122" s="216"/>
      <c r="J122" s="217" t="n">
        <f aca="false">ROUND(I122*H122,2)</f>
        <v>0</v>
      </c>
      <c r="K122" s="213" t="s">
        <v>147</v>
      </c>
      <c r="L122" s="30"/>
      <c r="M122" s="218"/>
      <c r="N122" s="219" t="s">
        <v>45</v>
      </c>
      <c r="O122" s="62"/>
      <c r="P122" s="220" t="n">
        <f aca="false">O122*H122</f>
        <v>0</v>
      </c>
      <c r="Q122" s="220" t="n">
        <v>0</v>
      </c>
      <c r="R122" s="220" t="n">
        <f aca="false">Q122*H122</f>
        <v>0</v>
      </c>
      <c r="S122" s="220" t="n">
        <v>0</v>
      </c>
      <c r="T122" s="221" t="n">
        <f aca="false">S122*H122</f>
        <v>0</v>
      </c>
      <c r="AR122" s="3" t="s">
        <v>141</v>
      </c>
      <c r="AT122" s="3" t="s">
        <v>137</v>
      </c>
      <c r="AU122" s="3" t="s">
        <v>83</v>
      </c>
      <c r="AY122" s="3" t="s">
        <v>134</v>
      </c>
      <c r="BE122" s="222" t="n">
        <f aca="false">IF(N122="základní",J122,0)</f>
        <v>0</v>
      </c>
      <c r="BF122" s="222" t="n">
        <f aca="false">IF(N122="snížená",J122,0)</f>
        <v>0</v>
      </c>
      <c r="BG122" s="222" t="n">
        <f aca="false">IF(N122="zákl. přenesená",J122,0)</f>
        <v>0</v>
      </c>
      <c r="BH122" s="222" t="n">
        <f aca="false">IF(N122="sníž. přenesená",J122,0)</f>
        <v>0</v>
      </c>
      <c r="BI122" s="222" t="n">
        <f aca="false">IF(N122="nulová",J122,0)</f>
        <v>0</v>
      </c>
      <c r="BJ122" s="3" t="s">
        <v>18</v>
      </c>
      <c r="BK122" s="222" t="n">
        <f aca="false">ROUND(I122*H122,2)</f>
        <v>0</v>
      </c>
      <c r="BL122" s="3" t="s">
        <v>141</v>
      </c>
      <c r="BM122" s="3" t="s">
        <v>935</v>
      </c>
    </row>
    <row r="123" s="237" customFormat="true" ht="12.8" hidden="false" customHeight="false" outlineLevel="0" collapsed="false">
      <c r="B123" s="238"/>
      <c r="C123" s="239"/>
      <c r="D123" s="223" t="s">
        <v>150</v>
      </c>
      <c r="E123" s="240"/>
      <c r="F123" s="241" t="s">
        <v>936</v>
      </c>
      <c r="G123" s="239"/>
      <c r="H123" s="242" t="n">
        <v>44.5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AT123" s="248" t="s">
        <v>150</v>
      </c>
      <c r="AU123" s="248" t="s">
        <v>83</v>
      </c>
      <c r="AV123" s="237" t="s">
        <v>83</v>
      </c>
      <c r="AW123" s="237" t="s">
        <v>37</v>
      </c>
      <c r="AX123" s="237" t="s">
        <v>18</v>
      </c>
      <c r="AY123" s="248" t="s">
        <v>134</v>
      </c>
    </row>
    <row r="124" s="24" customFormat="true" ht="16.5" hidden="false" customHeight="true" outlineLevel="0" collapsed="false">
      <c r="B124" s="25"/>
      <c r="C124" s="261" t="s">
        <v>245</v>
      </c>
      <c r="D124" s="261" t="s">
        <v>164</v>
      </c>
      <c r="E124" s="262" t="s">
        <v>937</v>
      </c>
      <c r="F124" s="263" t="s">
        <v>938</v>
      </c>
      <c r="G124" s="264" t="s">
        <v>167</v>
      </c>
      <c r="H124" s="265" t="n">
        <v>0.08</v>
      </c>
      <c r="I124" s="266"/>
      <c r="J124" s="267" t="n">
        <f aca="false">ROUND(I124*H124,2)</f>
        <v>0</v>
      </c>
      <c r="K124" s="263"/>
      <c r="L124" s="268"/>
      <c r="M124" s="269"/>
      <c r="N124" s="270" t="s">
        <v>45</v>
      </c>
      <c r="O124" s="62"/>
      <c r="P124" s="220" t="n">
        <f aca="false">O124*H124</f>
        <v>0</v>
      </c>
      <c r="Q124" s="220" t="n">
        <v>0</v>
      </c>
      <c r="R124" s="220" t="n">
        <f aca="false">Q124*H124</f>
        <v>0</v>
      </c>
      <c r="S124" s="220" t="n">
        <v>0</v>
      </c>
      <c r="T124" s="221" t="n">
        <f aca="false">S124*H124</f>
        <v>0</v>
      </c>
      <c r="AR124" s="3" t="s">
        <v>168</v>
      </c>
      <c r="AT124" s="3" t="s">
        <v>164</v>
      </c>
      <c r="AU124" s="3" t="s">
        <v>83</v>
      </c>
      <c r="AY124" s="3" t="s">
        <v>134</v>
      </c>
      <c r="BE124" s="222" t="n">
        <f aca="false">IF(N124="základní",J124,0)</f>
        <v>0</v>
      </c>
      <c r="BF124" s="222" t="n">
        <f aca="false">IF(N124="snížená",J124,0)</f>
        <v>0</v>
      </c>
      <c r="BG124" s="222" t="n">
        <f aca="false">IF(N124="zákl. přenesená",J124,0)</f>
        <v>0</v>
      </c>
      <c r="BH124" s="222" t="n">
        <f aca="false">IF(N124="sníž. přenesená",J124,0)</f>
        <v>0</v>
      </c>
      <c r="BI124" s="222" t="n">
        <f aca="false">IF(N124="nulová",J124,0)</f>
        <v>0</v>
      </c>
      <c r="BJ124" s="3" t="s">
        <v>18</v>
      </c>
      <c r="BK124" s="222" t="n">
        <f aca="false">ROUND(I124*H124,2)</f>
        <v>0</v>
      </c>
      <c r="BL124" s="3" t="s">
        <v>141</v>
      </c>
      <c r="BM124" s="3" t="s">
        <v>939</v>
      </c>
    </row>
    <row r="125" s="237" customFormat="true" ht="12.8" hidden="false" customHeight="false" outlineLevel="0" collapsed="false">
      <c r="B125" s="238"/>
      <c r="C125" s="239"/>
      <c r="D125" s="223" t="s">
        <v>150</v>
      </c>
      <c r="E125" s="240"/>
      <c r="F125" s="241" t="s">
        <v>940</v>
      </c>
      <c r="G125" s="239"/>
      <c r="H125" s="242" t="n">
        <v>0.08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AT125" s="248" t="s">
        <v>150</v>
      </c>
      <c r="AU125" s="248" t="s">
        <v>83</v>
      </c>
      <c r="AV125" s="237" t="s">
        <v>83</v>
      </c>
      <c r="AW125" s="237" t="s">
        <v>37</v>
      </c>
      <c r="AX125" s="237" t="s">
        <v>18</v>
      </c>
      <c r="AY125" s="248" t="s">
        <v>134</v>
      </c>
    </row>
    <row r="126" s="24" customFormat="true" ht="16.5" hidden="false" customHeight="true" outlineLevel="0" collapsed="false">
      <c r="B126" s="25"/>
      <c r="C126" s="211" t="s">
        <v>249</v>
      </c>
      <c r="D126" s="211" t="s">
        <v>137</v>
      </c>
      <c r="E126" s="212" t="s">
        <v>941</v>
      </c>
      <c r="F126" s="213" t="s">
        <v>942</v>
      </c>
      <c r="G126" s="214" t="s">
        <v>198</v>
      </c>
      <c r="H126" s="215" t="n">
        <v>108.5</v>
      </c>
      <c r="I126" s="216"/>
      <c r="J126" s="217" t="n">
        <f aca="false">ROUND(I126*H126,2)</f>
        <v>0</v>
      </c>
      <c r="K126" s="213" t="s">
        <v>147</v>
      </c>
      <c r="L126" s="30"/>
      <c r="M126" s="218"/>
      <c r="N126" s="219" t="s">
        <v>45</v>
      </c>
      <c r="O126" s="62"/>
      <c r="P126" s="220" t="n">
        <f aca="false">O126*H126</f>
        <v>0</v>
      </c>
      <c r="Q126" s="220" t="n">
        <v>0</v>
      </c>
      <c r="R126" s="220" t="n">
        <f aca="false">Q126*H126</f>
        <v>0</v>
      </c>
      <c r="S126" s="220" t="n">
        <v>0</v>
      </c>
      <c r="T126" s="221" t="n">
        <f aca="false">S126*H126</f>
        <v>0</v>
      </c>
      <c r="AR126" s="3" t="s">
        <v>141</v>
      </c>
      <c r="AT126" s="3" t="s">
        <v>137</v>
      </c>
      <c r="AU126" s="3" t="s">
        <v>83</v>
      </c>
      <c r="AY126" s="3" t="s">
        <v>134</v>
      </c>
      <c r="BE126" s="222" t="n">
        <f aca="false">IF(N126="základní",J126,0)</f>
        <v>0</v>
      </c>
      <c r="BF126" s="222" t="n">
        <f aca="false">IF(N126="snížená",J126,0)</f>
        <v>0</v>
      </c>
      <c r="BG126" s="222" t="n">
        <f aca="false">IF(N126="zákl. přenesená",J126,0)</f>
        <v>0</v>
      </c>
      <c r="BH126" s="222" t="n">
        <f aca="false">IF(N126="sníž. přenesená",J126,0)</f>
        <v>0</v>
      </c>
      <c r="BI126" s="222" t="n">
        <f aca="false">IF(N126="nulová",J126,0)</f>
        <v>0</v>
      </c>
      <c r="BJ126" s="3" t="s">
        <v>18</v>
      </c>
      <c r="BK126" s="222" t="n">
        <f aca="false">ROUND(I126*H126,2)</f>
        <v>0</v>
      </c>
      <c r="BL126" s="3" t="s">
        <v>141</v>
      </c>
      <c r="BM126" s="3" t="s">
        <v>943</v>
      </c>
    </row>
    <row r="127" s="237" customFormat="true" ht="12.8" hidden="false" customHeight="false" outlineLevel="0" collapsed="false">
      <c r="B127" s="238"/>
      <c r="C127" s="239"/>
      <c r="D127" s="223" t="s">
        <v>150</v>
      </c>
      <c r="E127" s="240"/>
      <c r="F127" s="241" t="s">
        <v>944</v>
      </c>
      <c r="G127" s="239"/>
      <c r="H127" s="242" t="n">
        <v>37.2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AT127" s="248" t="s">
        <v>150</v>
      </c>
      <c r="AU127" s="248" t="s">
        <v>83</v>
      </c>
      <c r="AV127" s="237" t="s">
        <v>83</v>
      </c>
      <c r="AW127" s="237" t="s">
        <v>37</v>
      </c>
      <c r="AX127" s="237" t="s">
        <v>74</v>
      </c>
      <c r="AY127" s="248" t="s">
        <v>134</v>
      </c>
    </row>
    <row r="128" s="237" customFormat="true" ht="12.8" hidden="false" customHeight="false" outlineLevel="0" collapsed="false">
      <c r="B128" s="238"/>
      <c r="C128" s="239"/>
      <c r="D128" s="223" t="s">
        <v>150</v>
      </c>
      <c r="E128" s="240"/>
      <c r="F128" s="241" t="s">
        <v>945</v>
      </c>
      <c r="G128" s="239"/>
      <c r="H128" s="242" t="n">
        <v>6.9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AT128" s="248" t="s">
        <v>150</v>
      </c>
      <c r="AU128" s="248" t="s">
        <v>83</v>
      </c>
      <c r="AV128" s="237" t="s">
        <v>83</v>
      </c>
      <c r="AW128" s="237" t="s">
        <v>37</v>
      </c>
      <c r="AX128" s="237" t="s">
        <v>74</v>
      </c>
      <c r="AY128" s="248" t="s">
        <v>134</v>
      </c>
    </row>
    <row r="129" s="237" customFormat="true" ht="12.8" hidden="false" customHeight="false" outlineLevel="0" collapsed="false">
      <c r="B129" s="238"/>
      <c r="C129" s="239"/>
      <c r="D129" s="223" t="s">
        <v>150</v>
      </c>
      <c r="E129" s="240"/>
      <c r="F129" s="241" t="s">
        <v>946</v>
      </c>
      <c r="G129" s="239"/>
      <c r="H129" s="242" t="n">
        <v>64.4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150</v>
      </c>
      <c r="AU129" s="248" t="s">
        <v>83</v>
      </c>
      <c r="AV129" s="237" t="s">
        <v>83</v>
      </c>
      <c r="AW129" s="237" t="s">
        <v>37</v>
      </c>
      <c r="AX129" s="237" t="s">
        <v>74</v>
      </c>
      <c r="AY129" s="248" t="s">
        <v>134</v>
      </c>
    </row>
    <row r="130" s="249" customFormat="true" ht="12.8" hidden="false" customHeight="false" outlineLevel="0" collapsed="false">
      <c r="B130" s="250"/>
      <c r="C130" s="251"/>
      <c r="D130" s="223" t="s">
        <v>150</v>
      </c>
      <c r="E130" s="252"/>
      <c r="F130" s="253" t="s">
        <v>156</v>
      </c>
      <c r="G130" s="251"/>
      <c r="H130" s="254" t="n">
        <v>108.5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150</v>
      </c>
      <c r="AU130" s="260" t="s">
        <v>83</v>
      </c>
      <c r="AV130" s="249" t="s">
        <v>141</v>
      </c>
      <c r="AW130" s="249" t="s">
        <v>37</v>
      </c>
      <c r="AX130" s="249" t="s">
        <v>18</v>
      </c>
      <c r="AY130" s="260" t="s">
        <v>134</v>
      </c>
    </row>
    <row r="131" s="24" customFormat="true" ht="16.5" hidden="false" customHeight="true" outlineLevel="0" collapsed="false">
      <c r="B131" s="25"/>
      <c r="C131" s="261" t="s">
        <v>253</v>
      </c>
      <c r="D131" s="261" t="s">
        <v>164</v>
      </c>
      <c r="E131" s="262" t="s">
        <v>947</v>
      </c>
      <c r="F131" s="263" t="s">
        <v>948</v>
      </c>
      <c r="G131" s="264" t="s">
        <v>167</v>
      </c>
      <c r="H131" s="265" t="n">
        <v>9.548</v>
      </c>
      <c r="I131" s="266"/>
      <c r="J131" s="267" t="n">
        <f aca="false">ROUND(I131*H131,2)</f>
        <v>0</v>
      </c>
      <c r="K131" s="263" t="s">
        <v>147</v>
      </c>
      <c r="L131" s="268"/>
      <c r="M131" s="269"/>
      <c r="N131" s="270" t="s">
        <v>45</v>
      </c>
      <c r="O131" s="62"/>
      <c r="P131" s="220" t="n">
        <f aca="false">O131*H131</f>
        <v>0</v>
      </c>
      <c r="Q131" s="220" t="n">
        <v>1</v>
      </c>
      <c r="R131" s="220" t="n">
        <f aca="false">Q131*H131</f>
        <v>9.548</v>
      </c>
      <c r="S131" s="220" t="n">
        <v>0</v>
      </c>
      <c r="T131" s="221" t="n">
        <f aca="false">S131*H131</f>
        <v>0</v>
      </c>
      <c r="AR131" s="3" t="s">
        <v>168</v>
      </c>
      <c r="AT131" s="3" t="s">
        <v>164</v>
      </c>
      <c r="AU131" s="3" t="s">
        <v>83</v>
      </c>
      <c r="AY131" s="3" t="s">
        <v>134</v>
      </c>
      <c r="BE131" s="222" t="n">
        <f aca="false">IF(N131="základní",J131,0)</f>
        <v>0</v>
      </c>
      <c r="BF131" s="222" t="n">
        <f aca="false">IF(N131="snížená",J131,0)</f>
        <v>0</v>
      </c>
      <c r="BG131" s="222" t="n">
        <f aca="false">IF(N131="zákl. přenesená",J131,0)</f>
        <v>0</v>
      </c>
      <c r="BH131" s="222" t="n">
        <f aca="false">IF(N131="sníž. přenesená",J131,0)</f>
        <v>0</v>
      </c>
      <c r="BI131" s="222" t="n">
        <f aca="false">IF(N131="nulová",J131,0)</f>
        <v>0</v>
      </c>
      <c r="BJ131" s="3" t="s">
        <v>18</v>
      </c>
      <c r="BK131" s="222" t="n">
        <f aca="false">ROUND(I131*H131,2)</f>
        <v>0</v>
      </c>
      <c r="BL131" s="3" t="s">
        <v>141</v>
      </c>
      <c r="BM131" s="3" t="s">
        <v>949</v>
      </c>
    </row>
    <row r="132" s="237" customFormat="true" ht="12.8" hidden="false" customHeight="false" outlineLevel="0" collapsed="false">
      <c r="B132" s="238"/>
      <c r="C132" s="239"/>
      <c r="D132" s="223" t="s">
        <v>150</v>
      </c>
      <c r="E132" s="240"/>
      <c r="F132" s="241" t="s">
        <v>950</v>
      </c>
      <c r="G132" s="239"/>
      <c r="H132" s="242" t="n">
        <v>9.548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150</v>
      </c>
      <c r="AU132" s="248" t="s">
        <v>83</v>
      </c>
      <c r="AV132" s="237" t="s">
        <v>83</v>
      </c>
      <c r="AW132" s="237" t="s">
        <v>37</v>
      </c>
      <c r="AX132" s="237" t="s">
        <v>18</v>
      </c>
      <c r="AY132" s="248" t="s">
        <v>134</v>
      </c>
    </row>
    <row r="133" s="24" customFormat="true" ht="16.5" hidden="false" customHeight="true" outlineLevel="0" collapsed="false">
      <c r="B133" s="25"/>
      <c r="C133" s="261" t="s">
        <v>257</v>
      </c>
      <c r="D133" s="261" t="s">
        <v>164</v>
      </c>
      <c r="E133" s="262" t="s">
        <v>951</v>
      </c>
      <c r="F133" s="263" t="s">
        <v>952</v>
      </c>
      <c r="G133" s="264" t="s">
        <v>167</v>
      </c>
      <c r="H133" s="265" t="n">
        <v>16.709</v>
      </c>
      <c r="I133" s="266"/>
      <c r="J133" s="267" t="n">
        <f aca="false">ROUND(I133*H133,2)</f>
        <v>0</v>
      </c>
      <c r="K133" s="263" t="s">
        <v>147</v>
      </c>
      <c r="L133" s="268"/>
      <c r="M133" s="269"/>
      <c r="N133" s="270" t="s">
        <v>45</v>
      </c>
      <c r="O133" s="62"/>
      <c r="P133" s="220" t="n">
        <f aca="false">O133*H133</f>
        <v>0</v>
      </c>
      <c r="Q133" s="220" t="n">
        <v>1</v>
      </c>
      <c r="R133" s="220" t="n">
        <f aca="false">Q133*H133</f>
        <v>16.709</v>
      </c>
      <c r="S133" s="220" t="n">
        <v>0</v>
      </c>
      <c r="T133" s="221" t="n">
        <f aca="false">S133*H133</f>
        <v>0</v>
      </c>
      <c r="AR133" s="3" t="s">
        <v>168</v>
      </c>
      <c r="AT133" s="3" t="s">
        <v>164</v>
      </c>
      <c r="AU133" s="3" t="s">
        <v>83</v>
      </c>
      <c r="AY133" s="3" t="s">
        <v>134</v>
      </c>
      <c r="BE133" s="222" t="n">
        <f aca="false">IF(N133="základní",J133,0)</f>
        <v>0</v>
      </c>
      <c r="BF133" s="222" t="n">
        <f aca="false">IF(N133="snížená",J133,0)</f>
        <v>0</v>
      </c>
      <c r="BG133" s="222" t="n">
        <f aca="false">IF(N133="zákl. přenesená",J133,0)</f>
        <v>0</v>
      </c>
      <c r="BH133" s="222" t="n">
        <f aca="false">IF(N133="sníž. přenesená",J133,0)</f>
        <v>0</v>
      </c>
      <c r="BI133" s="222" t="n">
        <f aca="false">IF(N133="nulová",J133,0)</f>
        <v>0</v>
      </c>
      <c r="BJ133" s="3" t="s">
        <v>18</v>
      </c>
      <c r="BK133" s="222" t="n">
        <f aca="false">ROUND(I133*H133,2)</f>
        <v>0</v>
      </c>
      <c r="BL133" s="3" t="s">
        <v>141</v>
      </c>
      <c r="BM133" s="3" t="s">
        <v>953</v>
      </c>
    </row>
    <row r="134" s="237" customFormat="true" ht="12.8" hidden="false" customHeight="false" outlineLevel="0" collapsed="false">
      <c r="B134" s="238"/>
      <c r="C134" s="239"/>
      <c r="D134" s="223" t="s">
        <v>150</v>
      </c>
      <c r="E134" s="240"/>
      <c r="F134" s="241" t="s">
        <v>954</v>
      </c>
      <c r="G134" s="239"/>
      <c r="H134" s="242" t="n">
        <v>16.709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AT134" s="248" t="s">
        <v>150</v>
      </c>
      <c r="AU134" s="248" t="s">
        <v>83</v>
      </c>
      <c r="AV134" s="237" t="s">
        <v>83</v>
      </c>
      <c r="AW134" s="237" t="s">
        <v>37</v>
      </c>
      <c r="AX134" s="237" t="s">
        <v>18</v>
      </c>
      <c r="AY134" s="248" t="s">
        <v>134</v>
      </c>
    </row>
    <row r="135" s="24" customFormat="true" ht="16.5" hidden="false" customHeight="true" outlineLevel="0" collapsed="false">
      <c r="B135" s="25"/>
      <c r="C135" s="261" t="s">
        <v>261</v>
      </c>
      <c r="D135" s="261" t="s">
        <v>164</v>
      </c>
      <c r="E135" s="262" t="s">
        <v>955</v>
      </c>
      <c r="F135" s="263" t="s">
        <v>956</v>
      </c>
      <c r="G135" s="264" t="s">
        <v>167</v>
      </c>
      <c r="H135" s="265" t="n">
        <v>0.092</v>
      </c>
      <c r="I135" s="266"/>
      <c r="J135" s="267" t="n">
        <f aca="false">ROUND(I135*H135,2)</f>
        <v>0</v>
      </c>
      <c r="K135" s="263"/>
      <c r="L135" s="268"/>
      <c r="M135" s="269"/>
      <c r="N135" s="270" t="s">
        <v>45</v>
      </c>
      <c r="O135" s="62"/>
      <c r="P135" s="220" t="n">
        <f aca="false">O135*H135</f>
        <v>0</v>
      </c>
      <c r="Q135" s="220" t="n">
        <v>0</v>
      </c>
      <c r="R135" s="220" t="n">
        <f aca="false">Q135*H135</f>
        <v>0</v>
      </c>
      <c r="S135" s="220" t="n">
        <v>0</v>
      </c>
      <c r="T135" s="221" t="n">
        <f aca="false">S135*H135</f>
        <v>0</v>
      </c>
      <c r="AR135" s="3" t="s">
        <v>168</v>
      </c>
      <c r="AT135" s="3" t="s">
        <v>164</v>
      </c>
      <c r="AU135" s="3" t="s">
        <v>83</v>
      </c>
      <c r="AY135" s="3" t="s">
        <v>134</v>
      </c>
      <c r="BE135" s="222" t="n">
        <f aca="false">IF(N135="základní",J135,0)</f>
        <v>0</v>
      </c>
      <c r="BF135" s="222" t="n">
        <f aca="false">IF(N135="snížená",J135,0)</f>
        <v>0</v>
      </c>
      <c r="BG135" s="222" t="n">
        <f aca="false">IF(N135="zákl. přenesená",J135,0)</f>
        <v>0</v>
      </c>
      <c r="BH135" s="222" t="n">
        <f aca="false">IF(N135="sníž. přenesená",J135,0)</f>
        <v>0</v>
      </c>
      <c r="BI135" s="222" t="n">
        <f aca="false">IF(N135="nulová",J135,0)</f>
        <v>0</v>
      </c>
      <c r="BJ135" s="3" t="s">
        <v>18</v>
      </c>
      <c r="BK135" s="222" t="n">
        <f aca="false">ROUND(I135*H135,2)</f>
        <v>0</v>
      </c>
      <c r="BL135" s="3" t="s">
        <v>141</v>
      </c>
      <c r="BM135" s="3" t="s">
        <v>957</v>
      </c>
    </row>
    <row r="136" s="237" customFormat="true" ht="12.8" hidden="false" customHeight="false" outlineLevel="0" collapsed="false">
      <c r="B136" s="238"/>
      <c r="C136" s="239"/>
      <c r="D136" s="223" t="s">
        <v>150</v>
      </c>
      <c r="E136" s="240"/>
      <c r="F136" s="241" t="s">
        <v>958</v>
      </c>
      <c r="G136" s="239"/>
      <c r="H136" s="242" t="n">
        <v>0.092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AT136" s="248" t="s">
        <v>150</v>
      </c>
      <c r="AU136" s="248" t="s">
        <v>83</v>
      </c>
      <c r="AV136" s="237" t="s">
        <v>83</v>
      </c>
      <c r="AW136" s="237" t="s">
        <v>37</v>
      </c>
      <c r="AX136" s="237" t="s">
        <v>18</v>
      </c>
      <c r="AY136" s="248" t="s">
        <v>134</v>
      </c>
    </row>
    <row r="137" s="24" customFormat="true" ht="16.5" hidden="false" customHeight="true" outlineLevel="0" collapsed="false">
      <c r="B137" s="25"/>
      <c r="C137" s="211" t="s">
        <v>6</v>
      </c>
      <c r="D137" s="211" t="s">
        <v>137</v>
      </c>
      <c r="E137" s="212" t="s">
        <v>959</v>
      </c>
      <c r="F137" s="213" t="s">
        <v>960</v>
      </c>
      <c r="G137" s="214" t="s">
        <v>198</v>
      </c>
      <c r="H137" s="215" t="n">
        <v>3</v>
      </c>
      <c r="I137" s="216"/>
      <c r="J137" s="217" t="n">
        <f aca="false">ROUND(I137*H137,2)</f>
        <v>0</v>
      </c>
      <c r="K137" s="213" t="s">
        <v>147</v>
      </c>
      <c r="L137" s="30"/>
      <c r="M137" s="218"/>
      <c r="N137" s="219" t="s">
        <v>45</v>
      </c>
      <c r="O137" s="62"/>
      <c r="P137" s="220" t="n">
        <f aca="false">O137*H137</f>
        <v>0</v>
      </c>
      <c r="Q137" s="220" t="n">
        <v>0</v>
      </c>
      <c r="R137" s="220" t="n">
        <f aca="false">Q137*H137</f>
        <v>0</v>
      </c>
      <c r="S137" s="220" t="n">
        <v>0</v>
      </c>
      <c r="T137" s="221" t="n">
        <f aca="false">S137*H137</f>
        <v>0</v>
      </c>
      <c r="AR137" s="3" t="s">
        <v>141</v>
      </c>
      <c r="AT137" s="3" t="s">
        <v>137</v>
      </c>
      <c r="AU137" s="3" t="s">
        <v>83</v>
      </c>
      <c r="AY137" s="3" t="s">
        <v>134</v>
      </c>
      <c r="BE137" s="222" t="n">
        <f aca="false">IF(N137="základní",J137,0)</f>
        <v>0</v>
      </c>
      <c r="BF137" s="222" t="n">
        <f aca="false">IF(N137="snížená",J137,0)</f>
        <v>0</v>
      </c>
      <c r="BG137" s="222" t="n">
        <f aca="false">IF(N137="zákl. přenesená",J137,0)</f>
        <v>0</v>
      </c>
      <c r="BH137" s="222" t="n">
        <f aca="false">IF(N137="sníž. přenesená",J137,0)</f>
        <v>0</v>
      </c>
      <c r="BI137" s="222" t="n">
        <f aca="false">IF(N137="nulová",J137,0)</f>
        <v>0</v>
      </c>
      <c r="BJ137" s="3" t="s">
        <v>18</v>
      </c>
      <c r="BK137" s="222" t="n">
        <f aca="false">ROUND(I137*H137,2)</f>
        <v>0</v>
      </c>
      <c r="BL137" s="3" t="s">
        <v>141</v>
      </c>
      <c r="BM137" s="3" t="s">
        <v>961</v>
      </c>
    </row>
    <row r="138" s="237" customFormat="true" ht="12.8" hidden="false" customHeight="false" outlineLevel="0" collapsed="false">
      <c r="B138" s="238"/>
      <c r="C138" s="239"/>
      <c r="D138" s="223" t="s">
        <v>150</v>
      </c>
      <c r="E138" s="240"/>
      <c r="F138" s="241" t="s">
        <v>962</v>
      </c>
      <c r="G138" s="239"/>
      <c r="H138" s="242" t="n">
        <v>3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AT138" s="248" t="s">
        <v>150</v>
      </c>
      <c r="AU138" s="248" t="s">
        <v>83</v>
      </c>
      <c r="AV138" s="237" t="s">
        <v>83</v>
      </c>
      <c r="AW138" s="237" t="s">
        <v>37</v>
      </c>
      <c r="AX138" s="237" t="s">
        <v>18</v>
      </c>
      <c r="AY138" s="248" t="s">
        <v>134</v>
      </c>
    </row>
    <row r="139" s="24" customFormat="true" ht="16.5" hidden="false" customHeight="true" outlineLevel="0" collapsed="false">
      <c r="B139" s="25"/>
      <c r="C139" s="211" t="s">
        <v>271</v>
      </c>
      <c r="D139" s="211" t="s">
        <v>137</v>
      </c>
      <c r="E139" s="212" t="s">
        <v>963</v>
      </c>
      <c r="F139" s="213" t="s">
        <v>964</v>
      </c>
      <c r="G139" s="214" t="s">
        <v>198</v>
      </c>
      <c r="H139" s="215" t="n">
        <v>31.5</v>
      </c>
      <c r="I139" s="216"/>
      <c r="J139" s="217" t="n">
        <f aca="false">ROUND(I139*H139,2)</f>
        <v>0</v>
      </c>
      <c r="K139" s="213" t="s">
        <v>147</v>
      </c>
      <c r="L139" s="30"/>
      <c r="M139" s="218"/>
      <c r="N139" s="219" t="s">
        <v>45</v>
      </c>
      <c r="O139" s="62"/>
      <c r="P139" s="220" t="n">
        <f aca="false">O139*H139</f>
        <v>0</v>
      </c>
      <c r="Q139" s="220" t="n">
        <v>0</v>
      </c>
      <c r="R139" s="220" t="n">
        <f aca="false">Q139*H139</f>
        <v>0</v>
      </c>
      <c r="S139" s="220" t="n">
        <v>0</v>
      </c>
      <c r="T139" s="221" t="n">
        <f aca="false">S139*H139</f>
        <v>0</v>
      </c>
      <c r="AR139" s="3" t="s">
        <v>141</v>
      </c>
      <c r="AT139" s="3" t="s">
        <v>137</v>
      </c>
      <c r="AU139" s="3" t="s">
        <v>83</v>
      </c>
      <c r="AY139" s="3" t="s">
        <v>134</v>
      </c>
      <c r="BE139" s="222" t="n">
        <f aca="false">IF(N139="základní",J139,0)</f>
        <v>0</v>
      </c>
      <c r="BF139" s="222" t="n">
        <f aca="false">IF(N139="snížená",J139,0)</f>
        <v>0</v>
      </c>
      <c r="BG139" s="222" t="n">
        <f aca="false">IF(N139="zákl. přenesená",J139,0)</f>
        <v>0</v>
      </c>
      <c r="BH139" s="222" t="n">
        <f aca="false">IF(N139="sníž. přenesená",J139,0)</f>
        <v>0</v>
      </c>
      <c r="BI139" s="222" t="n">
        <f aca="false">IF(N139="nulová",J139,0)</f>
        <v>0</v>
      </c>
      <c r="BJ139" s="3" t="s">
        <v>18</v>
      </c>
      <c r="BK139" s="222" t="n">
        <f aca="false">ROUND(I139*H139,2)</f>
        <v>0</v>
      </c>
      <c r="BL139" s="3" t="s">
        <v>141</v>
      </c>
      <c r="BM139" s="3" t="s">
        <v>965</v>
      </c>
    </row>
    <row r="140" s="237" customFormat="true" ht="12.8" hidden="false" customHeight="false" outlineLevel="0" collapsed="false">
      <c r="B140" s="238"/>
      <c r="C140" s="239"/>
      <c r="D140" s="223" t="s">
        <v>150</v>
      </c>
      <c r="E140" s="240"/>
      <c r="F140" s="241" t="s">
        <v>966</v>
      </c>
      <c r="G140" s="239"/>
      <c r="H140" s="242" t="n">
        <v>31.5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150</v>
      </c>
      <c r="AU140" s="248" t="s">
        <v>83</v>
      </c>
      <c r="AV140" s="237" t="s">
        <v>83</v>
      </c>
      <c r="AW140" s="237" t="s">
        <v>37</v>
      </c>
      <c r="AX140" s="237" t="s">
        <v>18</v>
      </c>
      <c r="AY140" s="248" t="s">
        <v>134</v>
      </c>
    </row>
    <row r="141" s="24" customFormat="true" ht="16.5" hidden="false" customHeight="true" outlineLevel="0" collapsed="false">
      <c r="B141" s="25"/>
      <c r="C141" s="211" t="s">
        <v>276</v>
      </c>
      <c r="D141" s="211" t="s">
        <v>137</v>
      </c>
      <c r="E141" s="212" t="s">
        <v>967</v>
      </c>
      <c r="F141" s="213" t="s">
        <v>968</v>
      </c>
      <c r="G141" s="214" t="s">
        <v>310</v>
      </c>
      <c r="H141" s="215" t="n">
        <v>4</v>
      </c>
      <c r="I141" s="216"/>
      <c r="J141" s="217" t="n">
        <f aca="false">ROUND(I141*H141,2)</f>
        <v>0</v>
      </c>
      <c r="K141" s="213" t="s">
        <v>147</v>
      </c>
      <c r="L141" s="30"/>
      <c r="M141" s="218"/>
      <c r="N141" s="219" t="s">
        <v>45</v>
      </c>
      <c r="O141" s="62"/>
      <c r="P141" s="220" t="n">
        <f aca="false">O141*H141</f>
        <v>0</v>
      </c>
      <c r="Q141" s="220" t="n">
        <v>0</v>
      </c>
      <c r="R141" s="220" t="n">
        <f aca="false">Q141*H141</f>
        <v>0</v>
      </c>
      <c r="S141" s="220" t="n">
        <v>0</v>
      </c>
      <c r="T141" s="221" t="n">
        <f aca="false">S141*H141</f>
        <v>0</v>
      </c>
      <c r="AR141" s="3" t="s">
        <v>141</v>
      </c>
      <c r="AT141" s="3" t="s">
        <v>137</v>
      </c>
      <c r="AU141" s="3" t="s">
        <v>83</v>
      </c>
      <c r="AY141" s="3" t="s">
        <v>134</v>
      </c>
      <c r="BE141" s="222" t="n">
        <f aca="false">IF(N141="základní",J141,0)</f>
        <v>0</v>
      </c>
      <c r="BF141" s="222" t="n">
        <f aca="false">IF(N141="snížená",J141,0)</f>
        <v>0</v>
      </c>
      <c r="BG141" s="222" t="n">
        <f aca="false">IF(N141="zákl. přenesená",J141,0)</f>
        <v>0</v>
      </c>
      <c r="BH141" s="222" t="n">
        <f aca="false">IF(N141="sníž. přenesená",J141,0)</f>
        <v>0</v>
      </c>
      <c r="BI141" s="222" t="n">
        <f aca="false">IF(N141="nulová",J141,0)</f>
        <v>0</v>
      </c>
      <c r="BJ141" s="3" t="s">
        <v>18</v>
      </c>
      <c r="BK141" s="222" t="n">
        <f aca="false">ROUND(I141*H141,2)</f>
        <v>0</v>
      </c>
      <c r="BL141" s="3" t="s">
        <v>141</v>
      </c>
      <c r="BM141" s="3" t="s">
        <v>969</v>
      </c>
    </row>
    <row r="142" s="24" customFormat="true" ht="16.5" hidden="false" customHeight="true" outlineLevel="0" collapsed="false">
      <c r="B142" s="25"/>
      <c r="C142" s="211" t="s">
        <v>281</v>
      </c>
      <c r="D142" s="211" t="s">
        <v>137</v>
      </c>
      <c r="E142" s="212" t="s">
        <v>970</v>
      </c>
      <c r="F142" s="213" t="s">
        <v>971</v>
      </c>
      <c r="G142" s="214" t="s">
        <v>310</v>
      </c>
      <c r="H142" s="215" t="n">
        <v>6</v>
      </c>
      <c r="I142" s="216"/>
      <c r="J142" s="217" t="n">
        <f aca="false">ROUND(I142*H142,2)</f>
        <v>0</v>
      </c>
      <c r="K142" s="213" t="s">
        <v>147</v>
      </c>
      <c r="L142" s="30"/>
      <c r="M142" s="218"/>
      <c r="N142" s="219" t="s">
        <v>45</v>
      </c>
      <c r="O142" s="62"/>
      <c r="P142" s="220" t="n">
        <f aca="false">O142*H142</f>
        <v>0</v>
      </c>
      <c r="Q142" s="220" t="n">
        <v>0</v>
      </c>
      <c r="R142" s="220" t="n">
        <f aca="false">Q142*H142</f>
        <v>0</v>
      </c>
      <c r="S142" s="220" t="n">
        <v>0</v>
      </c>
      <c r="T142" s="221" t="n">
        <f aca="false">S142*H142</f>
        <v>0</v>
      </c>
      <c r="AR142" s="3" t="s">
        <v>141</v>
      </c>
      <c r="AT142" s="3" t="s">
        <v>137</v>
      </c>
      <c r="AU142" s="3" t="s">
        <v>83</v>
      </c>
      <c r="AY142" s="3" t="s">
        <v>134</v>
      </c>
      <c r="BE142" s="222" t="n">
        <f aca="false">IF(N142="základní",J142,0)</f>
        <v>0</v>
      </c>
      <c r="BF142" s="222" t="n">
        <f aca="false">IF(N142="snížená",J142,0)</f>
        <v>0</v>
      </c>
      <c r="BG142" s="222" t="n">
        <f aca="false">IF(N142="zákl. přenesená",J142,0)</f>
        <v>0</v>
      </c>
      <c r="BH142" s="222" t="n">
        <f aca="false">IF(N142="sníž. přenesená",J142,0)</f>
        <v>0</v>
      </c>
      <c r="BI142" s="222" t="n">
        <f aca="false">IF(N142="nulová",J142,0)</f>
        <v>0</v>
      </c>
      <c r="BJ142" s="3" t="s">
        <v>18</v>
      </c>
      <c r="BK142" s="222" t="n">
        <f aca="false">ROUND(I142*H142,2)</f>
        <v>0</v>
      </c>
      <c r="BL142" s="3" t="s">
        <v>141</v>
      </c>
      <c r="BM142" s="3" t="s">
        <v>972</v>
      </c>
    </row>
    <row r="143" s="24" customFormat="true" ht="16.5" hidden="false" customHeight="true" outlineLevel="0" collapsed="false">
      <c r="B143" s="25"/>
      <c r="C143" s="261" t="s">
        <v>287</v>
      </c>
      <c r="D143" s="261" t="s">
        <v>164</v>
      </c>
      <c r="E143" s="262" t="s">
        <v>973</v>
      </c>
      <c r="F143" s="263" t="s">
        <v>974</v>
      </c>
      <c r="G143" s="264" t="s">
        <v>236</v>
      </c>
      <c r="H143" s="265" t="n">
        <v>2</v>
      </c>
      <c r="I143" s="266"/>
      <c r="J143" s="267" t="n">
        <f aca="false">ROUND(I143*H143,2)</f>
        <v>0</v>
      </c>
      <c r="K143" s="263" t="s">
        <v>147</v>
      </c>
      <c r="L143" s="268"/>
      <c r="M143" s="269"/>
      <c r="N143" s="270" t="s">
        <v>45</v>
      </c>
      <c r="O143" s="62"/>
      <c r="P143" s="220" t="n">
        <f aca="false">O143*H143</f>
        <v>0</v>
      </c>
      <c r="Q143" s="220" t="n">
        <v>0</v>
      </c>
      <c r="R143" s="220" t="n">
        <f aca="false">Q143*H143</f>
        <v>0</v>
      </c>
      <c r="S143" s="220" t="n">
        <v>0</v>
      </c>
      <c r="T143" s="221" t="n">
        <f aca="false">S143*H143</f>
        <v>0</v>
      </c>
      <c r="AR143" s="3" t="s">
        <v>168</v>
      </c>
      <c r="AT143" s="3" t="s">
        <v>164</v>
      </c>
      <c r="AU143" s="3" t="s">
        <v>83</v>
      </c>
      <c r="AY143" s="3" t="s">
        <v>134</v>
      </c>
      <c r="BE143" s="222" t="n">
        <f aca="false">IF(N143="základní",J143,0)</f>
        <v>0</v>
      </c>
      <c r="BF143" s="222" t="n">
        <f aca="false">IF(N143="snížená",J143,0)</f>
        <v>0</v>
      </c>
      <c r="BG143" s="222" t="n">
        <f aca="false">IF(N143="zákl. přenesená",J143,0)</f>
        <v>0</v>
      </c>
      <c r="BH143" s="222" t="n">
        <f aca="false">IF(N143="sníž. přenesená",J143,0)</f>
        <v>0</v>
      </c>
      <c r="BI143" s="222" t="n">
        <f aca="false">IF(N143="nulová",J143,0)</f>
        <v>0</v>
      </c>
      <c r="BJ143" s="3" t="s">
        <v>18</v>
      </c>
      <c r="BK143" s="222" t="n">
        <f aca="false">ROUND(I143*H143,2)</f>
        <v>0</v>
      </c>
      <c r="BL143" s="3" t="s">
        <v>141</v>
      </c>
      <c r="BM143" s="3" t="s">
        <v>975</v>
      </c>
    </row>
    <row r="144" s="24" customFormat="true" ht="16.5" hidden="false" customHeight="true" outlineLevel="0" collapsed="false">
      <c r="B144" s="25"/>
      <c r="C144" s="261" t="s">
        <v>292</v>
      </c>
      <c r="D144" s="261" t="s">
        <v>164</v>
      </c>
      <c r="E144" s="262" t="s">
        <v>976</v>
      </c>
      <c r="F144" s="263" t="s">
        <v>977</v>
      </c>
      <c r="G144" s="264" t="s">
        <v>236</v>
      </c>
      <c r="H144" s="265" t="n">
        <v>1</v>
      </c>
      <c r="I144" s="266"/>
      <c r="J144" s="267" t="n">
        <f aca="false">ROUND(I144*H144,2)</f>
        <v>0</v>
      </c>
      <c r="K144" s="263" t="s">
        <v>147</v>
      </c>
      <c r="L144" s="268"/>
      <c r="M144" s="269"/>
      <c r="N144" s="270" t="s">
        <v>45</v>
      </c>
      <c r="O144" s="62"/>
      <c r="P144" s="220" t="n">
        <f aca="false">O144*H144</f>
        <v>0</v>
      </c>
      <c r="Q144" s="220" t="n">
        <v>0</v>
      </c>
      <c r="R144" s="220" t="n">
        <f aca="false">Q144*H144</f>
        <v>0</v>
      </c>
      <c r="S144" s="220" t="n">
        <v>0</v>
      </c>
      <c r="T144" s="221" t="n">
        <f aca="false">S144*H144</f>
        <v>0</v>
      </c>
      <c r="AR144" s="3" t="s">
        <v>168</v>
      </c>
      <c r="AT144" s="3" t="s">
        <v>164</v>
      </c>
      <c r="AU144" s="3" t="s">
        <v>83</v>
      </c>
      <c r="AY144" s="3" t="s">
        <v>134</v>
      </c>
      <c r="BE144" s="222" t="n">
        <f aca="false">IF(N144="základní",J144,0)</f>
        <v>0</v>
      </c>
      <c r="BF144" s="222" t="n">
        <f aca="false">IF(N144="snížená",J144,0)</f>
        <v>0</v>
      </c>
      <c r="BG144" s="222" t="n">
        <f aca="false">IF(N144="zákl. přenesená",J144,0)</f>
        <v>0</v>
      </c>
      <c r="BH144" s="222" t="n">
        <f aca="false">IF(N144="sníž. přenesená",J144,0)</f>
        <v>0</v>
      </c>
      <c r="BI144" s="222" t="n">
        <f aca="false">IF(N144="nulová",J144,0)</f>
        <v>0</v>
      </c>
      <c r="BJ144" s="3" t="s">
        <v>18</v>
      </c>
      <c r="BK144" s="222" t="n">
        <f aca="false">ROUND(I144*H144,2)</f>
        <v>0</v>
      </c>
      <c r="BL144" s="3" t="s">
        <v>141</v>
      </c>
      <c r="BM144" s="3" t="s">
        <v>978</v>
      </c>
    </row>
    <row r="145" s="24" customFormat="true" ht="16.5" hidden="false" customHeight="true" outlineLevel="0" collapsed="false">
      <c r="B145" s="25"/>
      <c r="C145" s="261" t="s">
        <v>296</v>
      </c>
      <c r="D145" s="261" t="s">
        <v>164</v>
      </c>
      <c r="E145" s="262" t="s">
        <v>979</v>
      </c>
      <c r="F145" s="263" t="s">
        <v>980</v>
      </c>
      <c r="G145" s="264" t="s">
        <v>236</v>
      </c>
      <c r="H145" s="265" t="n">
        <v>1</v>
      </c>
      <c r="I145" s="266"/>
      <c r="J145" s="267" t="n">
        <f aca="false">ROUND(I145*H145,2)</f>
        <v>0</v>
      </c>
      <c r="K145" s="263" t="s">
        <v>147</v>
      </c>
      <c r="L145" s="268"/>
      <c r="M145" s="269"/>
      <c r="N145" s="270" t="s">
        <v>45</v>
      </c>
      <c r="O145" s="62"/>
      <c r="P145" s="220" t="n">
        <f aca="false">O145*H145</f>
        <v>0</v>
      </c>
      <c r="Q145" s="220" t="n">
        <v>0</v>
      </c>
      <c r="R145" s="220" t="n">
        <f aca="false">Q145*H145</f>
        <v>0</v>
      </c>
      <c r="S145" s="220" t="n">
        <v>0</v>
      </c>
      <c r="T145" s="221" t="n">
        <f aca="false">S145*H145</f>
        <v>0</v>
      </c>
      <c r="AR145" s="3" t="s">
        <v>168</v>
      </c>
      <c r="AT145" s="3" t="s">
        <v>164</v>
      </c>
      <c r="AU145" s="3" t="s">
        <v>83</v>
      </c>
      <c r="AY145" s="3" t="s">
        <v>134</v>
      </c>
      <c r="BE145" s="222" t="n">
        <f aca="false">IF(N145="základní",J145,0)</f>
        <v>0</v>
      </c>
      <c r="BF145" s="222" t="n">
        <f aca="false">IF(N145="snížená",J145,0)</f>
        <v>0</v>
      </c>
      <c r="BG145" s="222" t="n">
        <f aca="false">IF(N145="zákl. přenesená",J145,0)</f>
        <v>0</v>
      </c>
      <c r="BH145" s="222" t="n">
        <f aca="false">IF(N145="sníž. přenesená",J145,0)</f>
        <v>0</v>
      </c>
      <c r="BI145" s="222" t="n">
        <f aca="false">IF(N145="nulová",J145,0)</f>
        <v>0</v>
      </c>
      <c r="BJ145" s="3" t="s">
        <v>18</v>
      </c>
      <c r="BK145" s="222" t="n">
        <f aca="false">ROUND(I145*H145,2)</f>
        <v>0</v>
      </c>
      <c r="BL145" s="3" t="s">
        <v>141</v>
      </c>
      <c r="BM145" s="3" t="s">
        <v>981</v>
      </c>
    </row>
    <row r="146" s="24" customFormat="true" ht="16.5" hidden="false" customHeight="true" outlineLevel="0" collapsed="false">
      <c r="B146" s="25"/>
      <c r="C146" s="261" t="s">
        <v>982</v>
      </c>
      <c r="D146" s="261" t="s">
        <v>164</v>
      </c>
      <c r="E146" s="262" t="s">
        <v>556</v>
      </c>
      <c r="F146" s="263" t="s">
        <v>557</v>
      </c>
      <c r="G146" s="264" t="s">
        <v>160</v>
      </c>
      <c r="H146" s="265" t="n">
        <v>0.9</v>
      </c>
      <c r="I146" s="266"/>
      <c r="J146" s="267" t="n">
        <f aca="false">ROUND(I146*H146,2)</f>
        <v>0</v>
      </c>
      <c r="K146" s="263" t="s">
        <v>147</v>
      </c>
      <c r="L146" s="268"/>
      <c r="M146" s="269"/>
      <c r="N146" s="270" t="s">
        <v>45</v>
      </c>
      <c r="O146" s="62"/>
      <c r="P146" s="220" t="n">
        <f aca="false">O146*H146</f>
        <v>0</v>
      </c>
      <c r="Q146" s="220" t="n">
        <v>2.429</v>
      </c>
      <c r="R146" s="220" t="n">
        <f aca="false">Q146*H146</f>
        <v>2.1861</v>
      </c>
      <c r="S146" s="220" t="n">
        <v>0</v>
      </c>
      <c r="T146" s="221" t="n">
        <f aca="false">S146*H146</f>
        <v>0</v>
      </c>
      <c r="AR146" s="3" t="s">
        <v>168</v>
      </c>
      <c r="AT146" s="3" t="s">
        <v>164</v>
      </c>
      <c r="AU146" s="3" t="s">
        <v>83</v>
      </c>
      <c r="AY146" s="3" t="s">
        <v>134</v>
      </c>
      <c r="BE146" s="222" t="n">
        <f aca="false">IF(N146="základní",J146,0)</f>
        <v>0</v>
      </c>
      <c r="BF146" s="222" t="n">
        <f aca="false">IF(N146="snížená",J146,0)</f>
        <v>0</v>
      </c>
      <c r="BG146" s="222" t="n">
        <f aca="false">IF(N146="zákl. přenesená",J146,0)</f>
        <v>0</v>
      </c>
      <c r="BH146" s="222" t="n">
        <f aca="false">IF(N146="sníž. přenesená",J146,0)</f>
        <v>0</v>
      </c>
      <c r="BI146" s="222" t="n">
        <f aca="false">IF(N146="nulová",J146,0)</f>
        <v>0</v>
      </c>
      <c r="BJ146" s="3" t="s">
        <v>18</v>
      </c>
      <c r="BK146" s="222" t="n">
        <f aca="false">ROUND(I146*H146,2)</f>
        <v>0</v>
      </c>
      <c r="BL146" s="3" t="s">
        <v>141</v>
      </c>
      <c r="BM146" s="3" t="s">
        <v>983</v>
      </c>
    </row>
    <row r="147" s="237" customFormat="true" ht="12.8" hidden="false" customHeight="false" outlineLevel="0" collapsed="false">
      <c r="B147" s="238"/>
      <c r="C147" s="239"/>
      <c r="D147" s="223" t="s">
        <v>150</v>
      </c>
      <c r="E147" s="240"/>
      <c r="F147" s="241" t="s">
        <v>984</v>
      </c>
      <c r="G147" s="239"/>
      <c r="H147" s="242" t="n">
        <v>0.9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150</v>
      </c>
      <c r="AU147" s="248" t="s">
        <v>83</v>
      </c>
      <c r="AV147" s="237" t="s">
        <v>83</v>
      </c>
      <c r="AW147" s="237" t="s">
        <v>37</v>
      </c>
      <c r="AX147" s="237" t="s">
        <v>18</v>
      </c>
      <c r="AY147" s="248" t="s">
        <v>134</v>
      </c>
    </row>
    <row r="148" s="24" customFormat="true" ht="16.5" hidden="false" customHeight="true" outlineLevel="0" collapsed="false">
      <c r="B148" s="25"/>
      <c r="C148" s="261" t="s">
        <v>985</v>
      </c>
      <c r="D148" s="261" t="s">
        <v>164</v>
      </c>
      <c r="E148" s="262" t="s">
        <v>986</v>
      </c>
      <c r="F148" s="263" t="s">
        <v>987</v>
      </c>
      <c r="G148" s="264" t="s">
        <v>236</v>
      </c>
      <c r="H148" s="265" t="n">
        <v>3</v>
      </c>
      <c r="I148" s="266"/>
      <c r="J148" s="267" t="n">
        <f aca="false">ROUND(I148*H148,2)</f>
        <v>0</v>
      </c>
      <c r="K148" s="263" t="s">
        <v>147</v>
      </c>
      <c r="L148" s="268"/>
      <c r="M148" s="269"/>
      <c r="N148" s="270" t="s">
        <v>45</v>
      </c>
      <c r="O148" s="62"/>
      <c r="P148" s="220" t="n">
        <f aca="false">O148*H148</f>
        <v>0</v>
      </c>
      <c r="Q148" s="220" t="n">
        <v>0.717</v>
      </c>
      <c r="R148" s="220" t="n">
        <f aca="false">Q148*H148</f>
        <v>2.151</v>
      </c>
      <c r="S148" s="220" t="n">
        <v>0</v>
      </c>
      <c r="T148" s="221" t="n">
        <f aca="false">S148*H148</f>
        <v>0</v>
      </c>
      <c r="AR148" s="3" t="s">
        <v>168</v>
      </c>
      <c r="AT148" s="3" t="s">
        <v>164</v>
      </c>
      <c r="AU148" s="3" t="s">
        <v>83</v>
      </c>
      <c r="AY148" s="3" t="s">
        <v>134</v>
      </c>
      <c r="BE148" s="222" t="n">
        <f aca="false">IF(N148="základní",J148,0)</f>
        <v>0</v>
      </c>
      <c r="BF148" s="222" t="n">
        <f aca="false">IF(N148="snížená",J148,0)</f>
        <v>0</v>
      </c>
      <c r="BG148" s="222" t="n">
        <f aca="false">IF(N148="zákl. přenesená",J148,0)</f>
        <v>0</v>
      </c>
      <c r="BH148" s="222" t="n">
        <f aca="false">IF(N148="sníž. přenesená",J148,0)</f>
        <v>0</v>
      </c>
      <c r="BI148" s="222" t="n">
        <f aca="false">IF(N148="nulová",J148,0)</f>
        <v>0</v>
      </c>
      <c r="BJ148" s="3" t="s">
        <v>18</v>
      </c>
      <c r="BK148" s="222" t="n">
        <f aca="false">ROUND(I148*H148,2)</f>
        <v>0</v>
      </c>
      <c r="BL148" s="3" t="s">
        <v>141</v>
      </c>
      <c r="BM148" s="3" t="s">
        <v>988</v>
      </c>
    </row>
    <row r="149" s="24" customFormat="true" ht="16.5" hidden="false" customHeight="true" outlineLevel="0" collapsed="false">
      <c r="B149" s="25"/>
      <c r="C149" s="261" t="s">
        <v>302</v>
      </c>
      <c r="D149" s="261" t="s">
        <v>164</v>
      </c>
      <c r="E149" s="262" t="s">
        <v>585</v>
      </c>
      <c r="F149" s="263" t="s">
        <v>586</v>
      </c>
      <c r="G149" s="264" t="s">
        <v>167</v>
      </c>
      <c r="H149" s="265" t="n">
        <v>1.11</v>
      </c>
      <c r="I149" s="266"/>
      <c r="J149" s="267" t="n">
        <f aca="false">ROUND(I149*H149,2)</f>
        <v>0</v>
      </c>
      <c r="K149" s="263" t="s">
        <v>147</v>
      </c>
      <c r="L149" s="268"/>
      <c r="M149" s="269"/>
      <c r="N149" s="270" t="s">
        <v>45</v>
      </c>
      <c r="O149" s="62"/>
      <c r="P149" s="220" t="n">
        <f aca="false">O149*H149</f>
        <v>0</v>
      </c>
      <c r="Q149" s="220" t="n">
        <v>1</v>
      </c>
      <c r="R149" s="220" t="n">
        <f aca="false">Q149*H149</f>
        <v>1.11</v>
      </c>
      <c r="S149" s="220" t="n">
        <v>0</v>
      </c>
      <c r="T149" s="221" t="n">
        <f aca="false">S149*H149</f>
        <v>0</v>
      </c>
      <c r="AR149" s="3" t="s">
        <v>168</v>
      </c>
      <c r="AT149" s="3" t="s">
        <v>164</v>
      </c>
      <c r="AU149" s="3" t="s">
        <v>83</v>
      </c>
      <c r="AY149" s="3" t="s">
        <v>134</v>
      </c>
      <c r="BE149" s="222" t="n">
        <f aca="false">IF(N149="základní",J149,0)</f>
        <v>0</v>
      </c>
      <c r="BF149" s="222" t="n">
        <f aca="false">IF(N149="snížená",J149,0)</f>
        <v>0</v>
      </c>
      <c r="BG149" s="222" t="n">
        <f aca="false">IF(N149="zákl. přenesená",J149,0)</f>
        <v>0</v>
      </c>
      <c r="BH149" s="222" t="n">
        <f aca="false">IF(N149="sníž. přenesená",J149,0)</f>
        <v>0</v>
      </c>
      <c r="BI149" s="222" t="n">
        <f aca="false">IF(N149="nulová",J149,0)</f>
        <v>0</v>
      </c>
      <c r="BJ149" s="3" t="s">
        <v>18</v>
      </c>
      <c r="BK149" s="222" t="n">
        <f aca="false">ROUND(I149*H149,2)</f>
        <v>0</v>
      </c>
      <c r="BL149" s="3" t="s">
        <v>141</v>
      </c>
      <c r="BM149" s="3" t="s">
        <v>989</v>
      </c>
    </row>
    <row r="150" s="237" customFormat="true" ht="12.8" hidden="false" customHeight="false" outlineLevel="0" collapsed="false">
      <c r="B150" s="238"/>
      <c r="C150" s="239"/>
      <c r="D150" s="223" t="s">
        <v>150</v>
      </c>
      <c r="E150" s="240"/>
      <c r="F150" s="241" t="s">
        <v>990</v>
      </c>
      <c r="G150" s="239"/>
      <c r="H150" s="242" t="n">
        <v>1.11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150</v>
      </c>
      <c r="AU150" s="248" t="s">
        <v>83</v>
      </c>
      <c r="AV150" s="237" t="s">
        <v>83</v>
      </c>
      <c r="AW150" s="237" t="s">
        <v>37</v>
      </c>
      <c r="AX150" s="237" t="s">
        <v>18</v>
      </c>
      <c r="AY150" s="248" t="s">
        <v>134</v>
      </c>
    </row>
    <row r="151" s="24" customFormat="true" ht="16.5" hidden="false" customHeight="true" outlineLevel="0" collapsed="false">
      <c r="B151" s="25"/>
      <c r="C151" s="211" t="s">
        <v>307</v>
      </c>
      <c r="D151" s="211" t="s">
        <v>137</v>
      </c>
      <c r="E151" s="212" t="s">
        <v>612</v>
      </c>
      <c r="F151" s="213" t="s">
        <v>613</v>
      </c>
      <c r="G151" s="214" t="s">
        <v>310</v>
      </c>
      <c r="H151" s="215" t="n">
        <v>1.5</v>
      </c>
      <c r="I151" s="216"/>
      <c r="J151" s="217" t="n">
        <f aca="false">ROUND(I151*H151,2)</f>
        <v>0</v>
      </c>
      <c r="K151" s="213" t="s">
        <v>147</v>
      </c>
      <c r="L151" s="30"/>
      <c r="M151" s="218"/>
      <c r="N151" s="219" t="s">
        <v>45</v>
      </c>
      <c r="O151" s="62"/>
      <c r="P151" s="220" t="n">
        <f aca="false">O151*H151</f>
        <v>0</v>
      </c>
      <c r="Q151" s="220" t="n">
        <v>0</v>
      </c>
      <c r="R151" s="220" t="n">
        <f aca="false">Q151*H151</f>
        <v>0</v>
      </c>
      <c r="S151" s="220" t="n">
        <v>0</v>
      </c>
      <c r="T151" s="221" t="n">
        <f aca="false">S151*H151</f>
        <v>0</v>
      </c>
      <c r="AR151" s="3" t="s">
        <v>141</v>
      </c>
      <c r="AT151" s="3" t="s">
        <v>137</v>
      </c>
      <c r="AU151" s="3" t="s">
        <v>83</v>
      </c>
      <c r="AY151" s="3" t="s">
        <v>134</v>
      </c>
      <c r="BE151" s="222" t="n">
        <f aca="false">IF(N151="základní",J151,0)</f>
        <v>0</v>
      </c>
      <c r="BF151" s="222" t="n">
        <f aca="false">IF(N151="snížená",J151,0)</f>
        <v>0</v>
      </c>
      <c r="BG151" s="222" t="n">
        <f aca="false">IF(N151="zákl. přenesená",J151,0)</f>
        <v>0</v>
      </c>
      <c r="BH151" s="222" t="n">
        <f aca="false">IF(N151="sníž. přenesená",J151,0)</f>
        <v>0</v>
      </c>
      <c r="BI151" s="222" t="n">
        <f aca="false">IF(N151="nulová",J151,0)</f>
        <v>0</v>
      </c>
      <c r="BJ151" s="3" t="s">
        <v>18</v>
      </c>
      <c r="BK151" s="222" t="n">
        <f aca="false">ROUND(I151*H151,2)</f>
        <v>0</v>
      </c>
      <c r="BL151" s="3" t="s">
        <v>141</v>
      </c>
      <c r="BM151" s="3" t="s">
        <v>991</v>
      </c>
    </row>
    <row r="152" s="237" customFormat="true" ht="12.8" hidden="false" customHeight="false" outlineLevel="0" collapsed="false">
      <c r="B152" s="238"/>
      <c r="C152" s="239"/>
      <c r="D152" s="223" t="s">
        <v>150</v>
      </c>
      <c r="E152" s="240"/>
      <c r="F152" s="241" t="s">
        <v>992</v>
      </c>
      <c r="G152" s="239"/>
      <c r="H152" s="242" t="n">
        <v>1.5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AT152" s="248" t="s">
        <v>150</v>
      </c>
      <c r="AU152" s="248" t="s">
        <v>83</v>
      </c>
      <c r="AV152" s="237" t="s">
        <v>83</v>
      </c>
      <c r="AW152" s="237" t="s">
        <v>37</v>
      </c>
      <c r="AX152" s="237" t="s">
        <v>18</v>
      </c>
      <c r="AY152" s="248" t="s">
        <v>134</v>
      </c>
    </row>
    <row r="153" s="24" customFormat="true" ht="16.5" hidden="false" customHeight="true" outlineLevel="0" collapsed="false">
      <c r="B153" s="25"/>
      <c r="C153" s="261" t="s">
        <v>313</v>
      </c>
      <c r="D153" s="261" t="s">
        <v>164</v>
      </c>
      <c r="E153" s="262" t="s">
        <v>993</v>
      </c>
      <c r="F153" s="263" t="s">
        <v>994</v>
      </c>
      <c r="G153" s="264" t="s">
        <v>310</v>
      </c>
      <c r="H153" s="265" t="n">
        <v>1.5</v>
      </c>
      <c r="I153" s="266"/>
      <c r="J153" s="267" t="n">
        <f aca="false">ROUND(I153*H153,2)</f>
        <v>0</v>
      </c>
      <c r="K153" s="263" t="s">
        <v>147</v>
      </c>
      <c r="L153" s="268"/>
      <c r="M153" s="269"/>
      <c r="N153" s="270" t="s">
        <v>45</v>
      </c>
      <c r="O153" s="62"/>
      <c r="P153" s="220" t="n">
        <f aca="false">O153*H153</f>
        <v>0</v>
      </c>
      <c r="Q153" s="220" t="n">
        <v>0.01094</v>
      </c>
      <c r="R153" s="220" t="n">
        <f aca="false">Q153*H153</f>
        <v>0.01641</v>
      </c>
      <c r="S153" s="220" t="n">
        <v>0</v>
      </c>
      <c r="T153" s="221" t="n">
        <f aca="false">S153*H153</f>
        <v>0</v>
      </c>
      <c r="AR153" s="3" t="s">
        <v>168</v>
      </c>
      <c r="AT153" s="3" t="s">
        <v>164</v>
      </c>
      <c r="AU153" s="3" t="s">
        <v>83</v>
      </c>
      <c r="AY153" s="3" t="s">
        <v>134</v>
      </c>
      <c r="BE153" s="222" t="n">
        <f aca="false">IF(N153="základní",J153,0)</f>
        <v>0</v>
      </c>
      <c r="BF153" s="222" t="n">
        <f aca="false">IF(N153="snížená",J153,0)</f>
        <v>0</v>
      </c>
      <c r="BG153" s="222" t="n">
        <f aca="false">IF(N153="zákl. přenesená",J153,0)</f>
        <v>0</v>
      </c>
      <c r="BH153" s="222" t="n">
        <f aca="false">IF(N153="sníž. přenesená",J153,0)</f>
        <v>0</v>
      </c>
      <c r="BI153" s="222" t="n">
        <f aca="false">IF(N153="nulová",J153,0)</f>
        <v>0</v>
      </c>
      <c r="BJ153" s="3" t="s">
        <v>18</v>
      </c>
      <c r="BK153" s="222" t="n">
        <f aca="false">ROUND(I153*H153,2)</f>
        <v>0</v>
      </c>
      <c r="BL153" s="3" t="s">
        <v>141</v>
      </c>
      <c r="BM153" s="3" t="s">
        <v>995</v>
      </c>
    </row>
    <row r="154" s="24" customFormat="true" ht="16.5" hidden="false" customHeight="true" outlineLevel="0" collapsed="false">
      <c r="B154" s="25"/>
      <c r="C154" s="211" t="s">
        <v>317</v>
      </c>
      <c r="D154" s="211" t="s">
        <v>137</v>
      </c>
      <c r="E154" s="212" t="s">
        <v>620</v>
      </c>
      <c r="F154" s="213" t="s">
        <v>621</v>
      </c>
      <c r="G154" s="214" t="s">
        <v>198</v>
      </c>
      <c r="H154" s="215" t="n">
        <v>217</v>
      </c>
      <c r="I154" s="216"/>
      <c r="J154" s="217" t="n">
        <f aca="false">ROUND(I154*H154,2)</f>
        <v>0</v>
      </c>
      <c r="K154" s="213" t="s">
        <v>147</v>
      </c>
      <c r="L154" s="30"/>
      <c r="M154" s="218"/>
      <c r="N154" s="219" t="s">
        <v>45</v>
      </c>
      <c r="O154" s="62"/>
      <c r="P154" s="220" t="n">
        <f aca="false">O154*H154</f>
        <v>0</v>
      </c>
      <c r="Q154" s="220" t="n">
        <v>0</v>
      </c>
      <c r="R154" s="220" t="n">
        <f aca="false">Q154*H154</f>
        <v>0</v>
      </c>
      <c r="S154" s="220" t="n">
        <v>0</v>
      </c>
      <c r="T154" s="221" t="n">
        <f aca="false">S154*H154</f>
        <v>0</v>
      </c>
      <c r="AR154" s="3" t="s">
        <v>141</v>
      </c>
      <c r="AT154" s="3" t="s">
        <v>137</v>
      </c>
      <c r="AU154" s="3" t="s">
        <v>83</v>
      </c>
      <c r="AY154" s="3" t="s">
        <v>134</v>
      </c>
      <c r="BE154" s="222" t="n">
        <f aca="false">IF(N154="základní",J154,0)</f>
        <v>0</v>
      </c>
      <c r="BF154" s="222" t="n">
        <f aca="false">IF(N154="snížená",J154,0)</f>
        <v>0</v>
      </c>
      <c r="BG154" s="222" t="n">
        <f aca="false">IF(N154="zákl. přenesená",J154,0)</f>
        <v>0</v>
      </c>
      <c r="BH154" s="222" t="n">
        <f aca="false">IF(N154="sníž. přenesená",J154,0)</f>
        <v>0</v>
      </c>
      <c r="BI154" s="222" t="n">
        <f aca="false">IF(N154="nulová",J154,0)</f>
        <v>0</v>
      </c>
      <c r="BJ154" s="3" t="s">
        <v>18</v>
      </c>
      <c r="BK154" s="222" t="n">
        <f aca="false">ROUND(I154*H154,2)</f>
        <v>0</v>
      </c>
      <c r="BL154" s="3" t="s">
        <v>141</v>
      </c>
      <c r="BM154" s="3" t="s">
        <v>996</v>
      </c>
    </row>
    <row r="155" s="24" customFormat="true" ht="12.8" hidden="false" customHeight="false" outlineLevel="0" collapsed="false">
      <c r="B155" s="25"/>
      <c r="C155" s="26"/>
      <c r="D155" s="223" t="s">
        <v>143</v>
      </c>
      <c r="E155" s="26"/>
      <c r="F155" s="224" t="s">
        <v>623</v>
      </c>
      <c r="G155" s="26"/>
      <c r="H155" s="26"/>
      <c r="I155" s="128"/>
      <c r="J155" s="26"/>
      <c r="K155" s="26"/>
      <c r="L155" s="30"/>
      <c r="M155" s="225"/>
      <c r="N155" s="62"/>
      <c r="O155" s="62"/>
      <c r="P155" s="62"/>
      <c r="Q155" s="62"/>
      <c r="R155" s="62"/>
      <c r="S155" s="62"/>
      <c r="T155" s="63"/>
      <c r="AT155" s="3" t="s">
        <v>143</v>
      </c>
      <c r="AU155" s="3" t="s">
        <v>83</v>
      </c>
    </row>
    <row r="156" s="237" customFormat="true" ht="12.8" hidden="false" customHeight="false" outlineLevel="0" collapsed="false">
      <c r="B156" s="238"/>
      <c r="C156" s="239"/>
      <c r="D156" s="223" t="s">
        <v>150</v>
      </c>
      <c r="E156" s="240"/>
      <c r="F156" s="241" t="s">
        <v>997</v>
      </c>
      <c r="G156" s="239"/>
      <c r="H156" s="242" t="n">
        <v>217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AT156" s="248" t="s">
        <v>150</v>
      </c>
      <c r="AU156" s="248" t="s">
        <v>83</v>
      </c>
      <c r="AV156" s="237" t="s">
        <v>83</v>
      </c>
      <c r="AW156" s="237" t="s">
        <v>37</v>
      </c>
      <c r="AX156" s="237" t="s">
        <v>18</v>
      </c>
      <c r="AY156" s="248" t="s">
        <v>134</v>
      </c>
    </row>
    <row r="157" s="24" customFormat="true" ht="16.5" hidden="false" customHeight="true" outlineLevel="0" collapsed="false">
      <c r="B157" s="25"/>
      <c r="C157" s="261" t="s">
        <v>321</v>
      </c>
      <c r="D157" s="261" t="s">
        <v>164</v>
      </c>
      <c r="E157" s="262" t="s">
        <v>635</v>
      </c>
      <c r="F157" s="263" t="s">
        <v>636</v>
      </c>
      <c r="G157" s="264" t="s">
        <v>167</v>
      </c>
      <c r="H157" s="265" t="n">
        <v>63.473</v>
      </c>
      <c r="I157" s="266"/>
      <c r="J157" s="267" t="n">
        <f aca="false">ROUND(I157*H157,2)</f>
        <v>0</v>
      </c>
      <c r="K157" s="263" t="s">
        <v>147</v>
      </c>
      <c r="L157" s="268"/>
      <c r="M157" s="269"/>
      <c r="N157" s="270" t="s">
        <v>45</v>
      </c>
      <c r="O157" s="62"/>
      <c r="P157" s="220" t="n">
        <f aca="false">O157*H157</f>
        <v>0</v>
      </c>
      <c r="Q157" s="220" t="n">
        <v>1</v>
      </c>
      <c r="R157" s="220" t="n">
        <f aca="false">Q157*H157</f>
        <v>63.473</v>
      </c>
      <c r="S157" s="220" t="n">
        <v>0</v>
      </c>
      <c r="T157" s="221" t="n">
        <f aca="false">S157*H157</f>
        <v>0</v>
      </c>
      <c r="AR157" s="3" t="s">
        <v>168</v>
      </c>
      <c r="AT157" s="3" t="s">
        <v>164</v>
      </c>
      <c r="AU157" s="3" t="s">
        <v>83</v>
      </c>
      <c r="AY157" s="3" t="s">
        <v>134</v>
      </c>
      <c r="BE157" s="222" t="n">
        <f aca="false">IF(N157="základní",J157,0)</f>
        <v>0</v>
      </c>
      <c r="BF157" s="222" t="n">
        <f aca="false">IF(N157="snížená",J157,0)</f>
        <v>0</v>
      </c>
      <c r="BG157" s="222" t="n">
        <f aca="false">IF(N157="zákl. přenesená",J157,0)</f>
        <v>0</v>
      </c>
      <c r="BH157" s="222" t="n">
        <f aca="false">IF(N157="sníž. přenesená",J157,0)</f>
        <v>0</v>
      </c>
      <c r="BI157" s="222" t="n">
        <f aca="false">IF(N157="nulová",J157,0)</f>
        <v>0</v>
      </c>
      <c r="BJ157" s="3" t="s">
        <v>18</v>
      </c>
      <c r="BK157" s="222" t="n">
        <f aca="false">ROUND(I157*H157,2)</f>
        <v>0</v>
      </c>
      <c r="BL157" s="3" t="s">
        <v>141</v>
      </c>
      <c r="BM157" s="3" t="s">
        <v>998</v>
      </c>
    </row>
    <row r="158" s="237" customFormat="true" ht="12.8" hidden="false" customHeight="false" outlineLevel="0" collapsed="false">
      <c r="B158" s="238"/>
      <c r="C158" s="239"/>
      <c r="D158" s="223" t="s">
        <v>150</v>
      </c>
      <c r="E158" s="240"/>
      <c r="F158" s="241" t="s">
        <v>999</v>
      </c>
      <c r="G158" s="239"/>
      <c r="H158" s="242" t="n">
        <v>63.473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150</v>
      </c>
      <c r="AU158" s="248" t="s">
        <v>83</v>
      </c>
      <c r="AV158" s="237" t="s">
        <v>83</v>
      </c>
      <c r="AW158" s="237" t="s">
        <v>37</v>
      </c>
      <c r="AX158" s="237" t="s">
        <v>18</v>
      </c>
      <c r="AY158" s="248" t="s">
        <v>134</v>
      </c>
    </row>
    <row r="159" s="24" customFormat="true" ht="16.5" hidden="false" customHeight="true" outlineLevel="0" collapsed="false">
      <c r="B159" s="25"/>
      <c r="C159" s="211" t="s">
        <v>327</v>
      </c>
      <c r="D159" s="211" t="s">
        <v>137</v>
      </c>
      <c r="E159" s="212" t="s">
        <v>684</v>
      </c>
      <c r="F159" s="213" t="s">
        <v>685</v>
      </c>
      <c r="G159" s="214" t="s">
        <v>160</v>
      </c>
      <c r="H159" s="215" t="n">
        <v>22.395</v>
      </c>
      <c r="I159" s="216"/>
      <c r="J159" s="217" t="n">
        <f aca="false">ROUND(I159*H159,2)</f>
        <v>0</v>
      </c>
      <c r="K159" s="213" t="s">
        <v>147</v>
      </c>
      <c r="L159" s="30"/>
      <c r="M159" s="218"/>
      <c r="N159" s="219" t="s">
        <v>45</v>
      </c>
      <c r="O159" s="62"/>
      <c r="P159" s="220" t="n">
        <f aca="false">O159*H159</f>
        <v>0</v>
      </c>
      <c r="Q159" s="220" t="n">
        <v>0</v>
      </c>
      <c r="R159" s="220" t="n">
        <f aca="false">Q159*H159</f>
        <v>0</v>
      </c>
      <c r="S159" s="220" t="n">
        <v>0</v>
      </c>
      <c r="T159" s="221" t="n">
        <f aca="false">S159*H159</f>
        <v>0</v>
      </c>
      <c r="AR159" s="3" t="s">
        <v>141</v>
      </c>
      <c r="AT159" s="3" t="s">
        <v>137</v>
      </c>
      <c r="AU159" s="3" t="s">
        <v>83</v>
      </c>
      <c r="AY159" s="3" t="s">
        <v>134</v>
      </c>
      <c r="BE159" s="222" t="n">
        <f aca="false">IF(N159="základní",J159,0)</f>
        <v>0</v>
      </c>
      <c r="BF159" s="222" t="n">
        <f aca="false">IF(N159="snížená",J159,0)</f>
        <v>0</v>
      </c>
      <c r="BG159" s="222" t="n">
        <f aca="false">IF(N159="zákl. přenesená",J159,0)</f>
        <v>0</v>
      </c>
      <c r="BH159" s="222" t="n">
        <f aca="false">IF(N159="sníž. přenesená",J159,0)</f>
        <v>0</v>
      </c>
      <c r="BI159" s="222" t="n">
        <f aca="false">IF(N159="nulová",J159,0)</f>
        <v>0</v>
      </c>
      <c r="BJ159" s="3" t="s">
        <v>18</v>
      </c>
      <c r="BK159" s="222" t="n">
        <f aca="false">ROUND(I159*H159,2)</f>
        <v>0</v>
      </c>
      <c r="BL159" s="3" t="s">
        <v>141</v>
      </c>
      <c r="BM159" s="3" t="s">
        <v>1000</v>
      </c>
    </row>
    <row r="160" s="237" customFormat="true" ht="12.8" hidden="false" customHeight="false" outlineLevel="0" collapsed="false">
      <c r="B160" s="238"/>
      <c r="C160" s="239"/>
      <c r="D160" s="223" t="s">
        <v>150</v>
      </c>
      <c r="E160" s="240"/>
      <c r="F160" s="241" t="s">
        <v>1001</v>
      </c>
      <c r="G160" s="239"/>
      <c r="H160" s="242" t="n">
        <v>22.395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150</v>
      </c>
      <c r="AU160" s="248" t="s">
        <v>83</v>
      </c>
      <c r="AV160" s="237" t="s">
        <v>83</v>
      </c>
      <c r="AW160" s="237" t="s">
        <v>37</v>
      </c>
      <c r="AX160" s="237" t="s">
        <v>18</v>
      </c>
      <c r="AY160" s="248" t="s">
        <v>134</v>
      </c>
    </row>
    <row r="161" s="194" customFormat="true" ht="25.9" hidden="false" customHeight="true" outlineLevel="0" collapsed="false">
      <c r="B161" s="195"/>
      <c r="C161" s="196"/>
      <c r="D161" s="197" t="s">
        <v>73</v>
      </c>
      <c r="E161" s="198" t="s">
        <v>743</v>
      </c>
      <c r="F161" s="198" t="s">
        <v>744</v>
      </c>
      <c r="G161" s="196"/>
      <c r="H161" s="196"/>
      <c r="I161" s="199"/>
      <c r="J161" s="200" t="n">
        <f aca="false">BK161</f>
        <v>0</v>
      </c>
      <c r="K161" s="196"/>
      <c r="L161" s="201"/>
      <c r="M161" s="202"/>
      <c r="N161" s="203"/>
      <c r="O161" s="203"/>
      <c r="P161" s="204" t="n">
        <f aca="false">SUM(P162:P202)</f>
        <v>0</v>
      </c>
      <c r="Q161" s="203"/>
      <c r="R161" s="204" t="n">
        <f aca="false">SUM(R162:R202)</f>
        <v>0</v>
      </c>
      <c r="S161" s="203"/>
      <c r="T161" s="205" t="n">
        <f aca="false">SUM(T162:T202)</f>
        <v>0</v>
      </c>
      <c r="AR161" s="206" t="s">
        <v>141</v>
      </c>
      <c r="AT161" s="207" t="s">
        <v>73</v>
      </c>
      <c r="AU161" s="207" t="s">
        <v>74</v>
      </c>
      <c r="AY161" s="206" t="s">
        <v>134</v>
      </c>
      <c r="BK161" s="208" t="n">
        <f aca="false">SUM(BK162:BK202)</f>
        <v>0</v>
      </c>
    </row>
    <row r="162" s="24" customFormat="true" ht="16.5" hidden="false" customHeight="true" outlineLevel="0" collapsed="false">
      <c r="B162" s="25"/>
      <c r="C162" s="211" t="s">
        <v>332</v>
      </c>
      <c r="D162" s="211" t="s">
        <v>137</v>
      </c>
      <c r="E162" s="212" t="s">
        <v>746</v>
      </c>
      <c r="F162" s="213" t="s">
        <v>747</v>
      </c>
      <c r="G162" s="214" t="s">
        <v>167</v>
      </c>
      <c r="H162" s="215" t="n">
        <v>65.627</v>
      </c>
      <c r="I162" s="216"/>
      <c r="J162" s="217" t="n">
        <f aca="false">ROUND(I162*H162,2)</f>
        <v>0</v>
      </c>
      <c r="K162" s="213" t="s">
        <v>147</v>
      </c>
      <c r="L162" s="30"/>
      <c r="M162" s="218"/>
      <c r="N162" s="219" t="s">
        <v>45</v>
      </c>
      <c r="O162" s="62"/>
      <c r="P162" s="220" t="n">
        <f aca="false">O162*H162</f>
        <v>0</v>
      </c>
      <c r="Q162" s="220" t="n">
        <v>0</v>
      </c>
      <c r="R162" s="220" t="n">
        <f aca="false">Q162*H162</f>
        <v>0</v>
      </c>
      <c r="S162" s="220" t="n">
        <v>0</v>
      </c>
      <c r="T162" s="221" t="n">
        <f aca="false">S162*H162</f>
        <v>0</v>
      </c>
      <c r="AR162" s="3" t="s">
        <v>748</v>
      </c>
      <c r="AT162" s="3" t="s">
        <v>137</v>
      </c>
      <c r="AU162" s="3" t="s">
        <v>18</v>
      </c>
      <c r="AY162" s="3" t="s">
        <v>134</v>
      </c>
      <c r="BE162" s="222" t="n">
        <f aca="false">IF(N162="základní",J162,0)</f>
        <v>0</v>
      </c>
      <c r="BF162" s="222" t="n">
        <f aca="false">IF(N162="snížená",J162,0)</f>
        <v>0</v>
      </c>
      <c r="BG162" s="222" t="n">
        <f aca="false">IF(N162="zákl. přenesená",J162,0)</f>
        <v>0</v>
      </c>
      <c r="BH162" s="222" t="n">
        <f aca="false">IF(N162="sníž. přenesená",J162,0)</f>
        <v>0</v>
      </c>
      <c r="BI162" s="222" t="n">
        <f aca="false">IF(N162="nulová",J162,0)</f>
        <v>0</v>
      </c>
      <c r="BJ162" s="3" t="s">
        <v>18</v>
      </c>
      <c r="BK162" s="222" t="n">
        <f aca="false">ROUND(I162*H162,2)</f>
        <v>0</v>
      </c>
      <c r="BL162" s="3" t="s">
        <v>748</v>
      </c>
      <c r="BM162" s="3" t="s">
        <v>1002</v>
      </c>
    </row>
    <row r="163" s="24" customFormat="true" ht="12.8" hidden="false" customHeight="false" outlineLevel="0" collapsed="false">
      <c r="B163" s="25"/>
      <c r="C163" s="26"/>
      <c r="D163" s="223" t="s">
        <v>143</v>
      </c>
      <c r="E163" s="26"/>
      <c r="F163" s="224" t="s">
        <v>750</v>
      </c>
      <c r="G163" s="26"/>
      <c r="H163" s="26"/>
      <c r="I163" s="128"/>
      <c r="J163" s="26"/>
      <c r="K163" s="26"/>
      <c r="L163" s="30"/>
      <c r="M163" s="225"/>
      <c r="N163" s="62"/>
      <c r="O163" s="62"/>
      <c r="P163" s="62"/>
      <c r="Q163" s="62"/>
      <c r="R163" s="62"/>
      <c r="S163" s="62"/>
      <c r="T163" s="63"/>
      <c r="AT163" s="3" t="s">
        <v>143</v>
      </c>
      <c r="AU163" s="3" t="s">
        <v>18</v>
      </c>
    </row>
    <row r="164" s="237" customFormat="true" ht="12.8" hidden="false" customHeight="false" outlineLevel="0" collapsed="false">
      <c r="B164" s="238"/>
      <c r="C164" s="239"/>
      <c r="D164" s="223" t="s">
        <v>150</v>
      </c>
      <c r="E164" s="240"/>
      <c r="F164" s="241" t="s">
        <v>1003</v>
      </c>
      <c r="G164" s="239"/>
      <c r="H164" s="242" t="n">
        <v>63.473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AT164" s="248" t="s">
        <v>150</v>
      </c>
      <c r="AU164" s="248" t="s">
        <v>18</v>
      </c>
      <c r="AV164" s="237" t="s">
        <v>83</v>
      </c>
      <c r="AW164" s="237" t="s">
        <v>37</v>
      </c>
      <c r="AX164" s="237" t="s">
        <v>74</v>
      </c>
      <c r="AY164" s="248" t="s">
        <v>134</v>
      </c>
    </row>
    <row r="165" s="237" customFormat="true" ht="12.8" hidden="false" customHeight="false" outlineLevel="0" collapsed="false">
      <c r="B165" s="238"/>
      <c r="C165" s="239"/>
      <c r="D165" s="223" t="s">
        <v>150</v>
      </c>
      <c r="E165" s="240"/>
      <c r="F165" s="241" t="s">
        <v>1004</v>
      </c>
      <c r="G165" s="239"/>
      <c r="H165" s="242" t="n">
        <v>1.11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150</v>
      </c>
      <c r="AU165" s="248" t="s">
        <v>18</v>
      </c>
      <c r="AV165" s="237" t="s">
        <v>83</v>
      </c>
      <c r="AW165" s="237" t="s">
        <v>37</v>
      </c>
      <c r="AX165" s="237" t="s">
        <v>74</v>
      </c>
      <c r="AY165" s="248" t="s">
        <v>134</v>
      </c>
    </row>
    <row r="166" s="237" customFormat="true" ht="12.8" hidden="false" customHeight="false" outlineLevel="0" collapsed="false">
      <c r="B166" s="238"/>
      <c r="C166" s="239"/>
      <c r="D166" s="223" t="s">
        <v>150</v>
      </c>
      <c r="E166" s="240"/>
      <c r="F166" s="241" t="s">
        <v>1005</v>
      </c>
      <c r="G166" s="239"/>
      <c r="H166" s="242" t="n">
        <v>1.044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150</v>
      </c>
      <c r="AU166" s="248" t="s">
        <v>18</v>
      </c>
      <c r="AV166" s="237" t="s">
        <v>83</v>
      </c>
      <c r="AW166" s="237" t="s">
        <v>37</v>
      </c>
      <c r="AX166" s="237" t="s">
        <v>74</v>
      </c>
      <c r="AY166" s="248" t="s">
        <v>134</v>
      </c>
    </row>
    <row r="167" s="249" customFormat="true" ht="12.8" hidden="false" customHeight="false" outlineLevel="0" collapsed="false">
      <c r="B167" s="250"/>
      <c r="C167" s="251"/>
      <c r="D167" s="223" t="s">
        <v>150</v>
      </c>
      <c r="E167" s="252"/>
      <c r="F167" s="253" t="s">
        <v>156</v>
      </c>
      <c r="G167" s="251"/>
      <c r="H167" s="254" t="n">
        <v>65.627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150</v>
      </c>
      <c r="AU167" s="260" t="s">
        <v>18</v>
      </c>
      <c r="AV167" s="249" t="s">
        <v>141</v>
      </c>
      <c r="AW167" s="249" t="s">
        <v>37</v>
      </c>
      <c r="AX167" s="249" t="s">
        <v>18</v>
      </c>
      <c r="AY167" s="260" t="s">
        <v>134</v>
      </c>
    </row>
    <row r="168" s="24" customFormat="true" ht="16.5" hidden="false" customHeight="true" outlineLevel="0" collapsed="false">
      <c r="B168" s="25"/>
      <c r="C168" s="211" t="s">
        <v>337</v>
      </c>
      <c r="D168" s="211" t="s">
        <v>137</v>
      </c>
      <c r="E168" s="212" t="s">
        <v>1006</v>
      </c>
      <c r="F168" s="213" t="s">
        <v>1007</v>
      </c>
      <c r="G168" s="214" t="s">
        <v>167</v>
      </c>
      <c r="H168" s="215" t="n">
        <v>1.744</v>
      </c>
      <c r="I168" s="216"/>
      <c r="J168" s="217" t="n">
        <f aca="false">ROUND(I168*H168,2)</f>
        <v>0</v>
      </c>
      <c r="K168" s="213" t="s">
        <v>147</v>
      </c>
      <c r="L168" s="30"/>
      <c r="M168" s="218"/>
      <c r="N168" s="219" t="s">
        <v>45</v>
      </c>
      <c r="O168" s="62"/>
      <c r="P168" s="220" t="n">
        <f aca="false">O168*H168</f>
        <v>0</v>
      </c>
      <c r="Q168" s="220" t="n">
        <v>0</v>
      </c>
      <c r="R168" s="220" t="n">
        <f aca="false">Q168*H168</f>
        <v>0</v>
      </c>
      <c r="S168" s="220" t="n">
        <v>0</v>
      </c>
      <c r="T168" s="221" t="n">
        <f aca="false">S168*H168</f>
        <v>0</v>
      </c>
      <c r="AR168" s="3" t="s">
        <v>748</v>
      </c>
      <c r="AT168" s="3" t="s">
        <v>137</v>
      </c>
      <c r="AU168" s="3" t="s">
        <v>18</v>
      </c>
      <c r="AY168" s="3" t="s">
        <v>134</v>
      </c>
      <c r="BE168" s="222" t="n">
        <f aca="false">IF(N168="základní",J168,0)</f>
        <v>0</v>
      </c>
      <c r="BF168" s="222" t="n">
        <f aca="false">IF(N168="snížená",J168,0)</f>
        <v>0</v>
      </c>
      <c r="BG168" s="222" t="n">
        <f aca="false">IF(N168="zákl. přenesená",J168,0)</f>
        <v>0</v>
      </c>
      <c r="BH168" s="222" t="n">
        <f aca="false">IF(N168="sníž. přenesená",J168,0)</f>
        <v>0</v>
      </c>
      <c r="BI168" s="222" t="n">
        <f aca="false">IF(N168="nulová",J168,0)</f>
        <v>0</v>
      </c>
      <c r="BJ168" s="3" t="s">
        <v>18</v>
      </c>
      <c r="BK168" s="222" t="n">
        <f aca="false">ROUND(I168*H168,2)</f>
        <v>0</v>
      </c>
      <c r="BL168" s="3" t="s">
        <v>748</v>
      </c>
      <c r="BM168" s="3" t="s">
        <v>1008</v>
      </c>
    </row>
    <row r="169" s="24" customFormat="true" ht="12.8" hidden="false" customHeight="false" outlineLevel="0" collapsed="false">
      <c r="B169" s="25"/>
      <c r="C169" s="26"/>
      <c r="D169" s="223" t="s">
        <v>143</v>
      </c>
      <c r="E169" s="26"/>
      <c r="F169" s="224" t="s">
        <v>750</v>
      </c>
      <c r="G169" s="26"/>
      <c r="H169" s="26"/>
      <c r="I169" s="128"/>
      <c r="J169" s="26"/>
      <c r="K169" s="26"/>
      <c r="L169" s="30"/>
      <c r="M169" s="225"/>
      <c r="N169" s="62"/>
      <c r="O169" s="62"/>
      <c r="P169" s="62"/>
      <c r="Q169" s="62"/>
      <c r="R169" s="62"/>
      <c r="S169" s="62"/>
      <c r="T169" s="63"/>
      <c r="AT169" s="3" t="s">
        <v>143</v>
      </c>
      <c r="AU169" s="3" t="s">
        <v>18</v>
      </c>
    </row>
    <row r="170" s="237" customFormat="true" ht="12.8" hidden="false" customHeight="false" outlineLevel="0" collapsed="false">
      <c r="B170" s="238"/>
      <c r="C170" s="239"/>
      <c r="D170" s="223" t="s">
        <v>150</v>
      </c>
      <c r="E170" s="240"/>
      <c r="F170" s="241" t="s">
        <v>1009</v>
      </c>
      <c r="G170" s="239"/>
      <c r="H170" s="242" t="n">
        <v>1.744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AT170" s="248" t="s">
        <v>150</v>
      </c>
      <c r="AU170" s="248" t="s">
        <v>18</v>
      </c>
      <c r="AV170" s="237" t="s">
        <v>83</v>
      </c>
      <c r="AW170" s="237" t="s">
        <v>37</v>
      </c>
      <c r="AX170" s="237" t="s">
        <v>18</v>
      </c>
      <c r="AY170" s="248" t="s">
        <v>134</v>
      </c>
    </row>
    <row r="171" s="24" customFormat="true" ht="16.5" hidden="false" customHeight="true" outlineLevel="0" collapsed="false">
      <c r="B171" s="25"/>
      <c r="C171" s="211" t="s">
        <v>343</v>
      </c>
      <c r="D171" s="211" t="s">
        <v>137</v>
      </c>
      <c r="E171" s="212" t="s">
        <v>762</v>
      </c>
      <c r="F171" s="213" t="s">
        <v>763</v>
      </c>
      <c r="G171" s="214" t="s">
        <v>167</v>
      </c>
      <c r="H171" s="215" t="n">
        <v>71.154</v>
      </c>
      <c r="I171" s="216"/>
      <c r="J171" s="217" t="n">
        <f aca="false">ROUND(I171*H171,2)</f>
        <v>0</v>
      </c>
      <c r="K171" s="213" t="s">
        <v>147</v>
      </c>
      <c r="L171" s="30"/>
      <c r="M171" s="218"/>
      <c r="N171" s="219" t="s">
        <v>45</v>
      </c>
      <c r="O171" s="62"/>
      <c r="P171" s="220" t="n">
        <f aca="false">O171*H171</f>
        <v>0</v>
      </c>
      <c r="Q171" s="220" t="n">
        <v>0</v>
      </c>
      <c r="R171" s="220" t="n">
        <f aca="false">Q171*H171</f>
        <v>0</v>
      </c>
      <c r="S171" s="220" t="n">
        <v>0</v>
      </c>
      <c r="T171" s="221" t="n">
        <f aca="false">S171*H171</f>
        <v>0</v>
      </c>
      <c r="AR171" s="3" t="s">
        <v>748</v>
      </c>
      <c r="AT171" s="3" t="s">
        <v>137</v>
      </c>
      <c r="AU171" s="3" t="s">
        <v>18</v>
      </c>
      <c r="AY171" s="3" t="s">
        <v>134</v>
      </c>
      <c r="BE171" s="222" t="n">
        <f aca="false">IF(N171="základní",J171,0)</f>
        <v>0</v>
      </c>
      <c r="BF171" s="222" t="n">
        <f aca="false">IF(N171="snížená",J171,0)</f>
        <v>0</v>
      </c>
      <c r="BG171" s="222" t="n">
        <f aca="false">IF(N171="zákl. přenesená",J171,0)</f>
        <v>0</v>
      </c>
      <c r="BH171" s="222" t="n">
        <f aca="false">IF(N171="sníž. přenesená",J171,0)</f>
        <v>0</v>
      </c>
      <c r="BI171" s="222" t="n">
        <f aca="false">IF(N171="nulová",J171,0)</f>
        <v>0</v>
      </c>
      <c r="BJ171" s="3" t="s">
        <v>18</v>
      </c>
      <c r="BK171" s="222" t="n">
        <f aca="false">ROUND(I171*H171,2)</f>
        <v>0</v>
      </c>
      <c r="BL171" s="3" t="s">
        <v>748</v>
      </c>
      <c r="BM171" s="3" t="s">
        <v>1010</v>
      </c>
    </row>
    <row r="172" s="24" customFormat="true" ht="12.8" hidden="false" customHeight="false" outlineLevel="0" collapsed="false">
      <c r="B172" s="25"/>
      <c r="C172" s="26"/>
      <c r="D172" s="223" t="s">
        <v>143</v>
      </c>
      <c r="E172" s="26"/>
      <c r="F172" s="224" t="s">
        <v>750</v>
      </c>
      <c r="G172" s="26"/>
      <c r="H172" s="26"/>
      <c r="I172" s="128"/>
      <c r="J172" s="26"/>
      <c r="K172" s="26"/>
      <c r="L172" s="30"/>
      <c r="M172" s="225"/>
      <c r="N172" s="62"/>
      <c r="O172" s="62"/>
      <c r="P172" s="62"/>
      <c r="Q172" s="62"/>
      <c r="R172" s="62"/>
      <c r="S172" s="62"/>
      <c r="T172" s="63"/>
      <c r="AT172" s="3" t="s">
        <v>143</v>
      </c>
      <c r="AU172" s="3" t="s">
        <v>18</v>
      </c>
    </row>
    <row r="173" s="237" customFormat="true" ht="12.8" hidden="false" customHeight="false" outlineLevel="0" collapsed="false">
      <c r="B173" s="238"/>
      <c r="C173" s="239"/>
      <c r="D173" s="223" t="s">
        <v>150</v>
      </c>
      <c r="E173" s="240"/>
      <c r="F173" s="241" t="s">
        <v>1011</v>
      </c>
      <c r="G173" s="239"/>
      <c r="H173" s="242" t="n">
        <v>44.79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150</v>
      </c>
      <c r="AU173" s="248" t="s">
        <v>18</v>
      </c>
      <c r="AV173" s="237" t="s">
        <v>83</v>
      </c>
      <c r="AW173" s="237" t="s">
        <v>37</v>
      </c>
      <c r="AX173" s="237" t="s">
        <v>74</v>
      </c>
      <c r="AY173" s="248" t="s">
        <v>134</v>
      </c>
    </row>
    <row r="174" s="237" customFormat="true" ht="12.8" hidden="false" customHeight="false" outlineLevel="0" collapsed="false">
      <c r="B174" s="238"/>
      <c r="C174" s="239"/>
      <c r="D174" s="223" t="s">
        <v>150</v>
      </c>
      <c r="E174" s="240"/>
      <c r="F174" s="241" t="s">
        <v>1012</v>
      </c>
      <c r="G174" s="239"/>
      <c r="H174" s="242" t="n">
        <v>26.364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150</v>
      </c>
      <c r="AU174" s="248" t="s">
        <v>18</v>
      </c>
      <c r="AV174" s="237" t="s">
        <v>83</v>
      </c>
      <c r="AW174" s="237" t="s">
        <v>37</v>
      </c>
      <c r="AX174" s="237" t="s">
        <v>74</v>
      </c>
      <c r="AY174" s="248" t="s">
        <v>134</v>
      </c>
    </row>
    <row r="175" s="249" customFormat="true" ht="12.8" hidden="false" customHeight="false" outlineLevel="0" collapsed="false">
      <c r="B175" s="250"/>
      <c r="C175" s="251"/>
      <c r="D175" s="223" t="s">
        <v>150</v>
      </c>
      <c r="E175" s="252"/>
      <c r="F175" s="253" t="s">
        <v>156</v>
      </c>
      <c r="G175" s="251"/>
      <c r="H175" s="254" t="n">
        <v>71.154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AT175" s="260" t="s">
        <v>150</v>
      </c>
      <c r="AU175" s="260" t="s">
        <v>18</v>
      </c>
      <c r="AV175" s="249" t="s">
        <v>141</v>
      </c>
      <c r="AW175" s="249" t="s">
        <v>37</v>
      </c>
      <c r="AX175" s="249" t="s">
        <v>18</v>
      </c>
      <c r="AY175" s="260" t="s">
        <v>134</v>
      </c>
    </row>
    <row r="176" s="24" customFormat="true" ht="22.5" hidden="false" customHeight="true" outlineLevel="0" collapsed="false">
      <c r="B176" s="25"/>
      <c r="C176" s="211" t="s">
        <v>348</v>
      </c>
      <c r="D176" s="211" t="s">
        <v>137</v>
      </c>
      <c r="E176" s="212" t="s">
        <v>1013</v>
      </c>
      <c r="F176" s="213" t="s">
        <v>1014</v>
      </c>
      <c r="G176" s="214" t="s">
        <v>167</v>
      </c>
      <c r="H176" s="215" t="n">
        <v>50.727</v>
      </c>
      <c r="I176" s="216"/>
      <c r="J176" s="217" t="n">
        <f aca="false">ROUND(I176*H176,2)</f>
        <v>0</v>
      </c>
      <c r="K176" s="213" t="s">
        <v>147</v>
      </c>
      <c r="L176" s="30"/>
      <c r="M176" s="218"/>
      <c r="N176" s="219" t="s">
        <v>45</v>
      </c>
      <c r="O176" s="62"/>
      <c r="P176" s="220" t="n">
        <f aca="false">O176*H176</f>
        <v>0</v>
      </c>
      <c r="Q176" s="220" t="n">
        <v>0</v>
      </c>
      <c r="R176" s="220" t="n">
        <f aca="false">Q176*H176</f>
        <v>0</v>
      </c>
      <c r="S176" s="220" t="n">
        <v>0</v>
      </c>
      <c r="T176" s="221" t="n">
        <f aca="false">S176*H176</f>
        <v>0</v>
      </c>
      <c r="AR176" s="3" t="s">
        <v>748</v>
      </c>
      <c r="AT176" s="3" t="s">
        <v>137</v>
      </c>
      <c r="AU176" s="3" t="s">
        <v>18</v>
      </c>
      <c r="AY176" s="3" t="s">
        <v>134</v>
      </c>
      <c r="BE176" s="222" t="n">
        <f aca="false">IF(N176="základní",J176,0)</f>
        <v>0</v>
      </c>
      <c r="BF176" s="222" t="n">
        <f aca="false">IF(N176="snížená",J176,0)</f>
        <v>0</v>
      </c>
      <c r="BG176" s="222" t="n">
        <f aca="false">IF(N176="zákl. přenesená",J176,0)</f>
        <v>0</v>
      </c>
      <c r="BH176" s="222" t="n">
        <f aca="false">IF(N176="sníž. přenesená",J176,0)</f>
        <v>0</v>
      </c>
      <c r="BI176" s="222" t="n">
        <f aca="false">IF(N176="nulová",J176,0)</f>
        <v>0</v>
      </c>
      <c r="BJ176" s="3" t="s">
        <v>18</v>
      </c>
      <c r="BK176" s="222" t="n">
        <f aca="false">ROUND(I176*H176,2)</f>
        <v>0</v>
      </c>
      <c r="BL176" s="3" t="s">
        <v>748</v>
      </c>
      <c r="BM176" s="3" t="s">
        <v>1015</v>
      </c>
    </row>
    <row r="177" s="24" customFormat="true" ht="12.8" hidden="false" customHeight="false" outlineLevel="0" collapsed="false">
      <c r="B177" s="25"/>
      <c r="C177" s="26"/>
      <c r="D177" s="223" t="s">
        <v>143</v>
      </c>
      <c r="E177" s="26"/>
      <c r="F177" s="224" t="s">
        <v>750</v>
      </c>
      <c r="G177" s="26"/>
      <c r="H177" s="26"/>
      <c r="I177" s="128"/>
      <c r="J177" s="26"/>
      <c r="K177" s="26"/>
      <c r="L177" s="30"/>
      <c r="M177" s="225"/>
      <c r="N177" s="62"/>
      <c r="O177" s="62"/>
      <c r="P177" s="62"/>
      <c r="Q177" s="62"/>
      <c r="R177" s="62"/>
      <c r="S177" s="62"/>
      <c r="T177" s="63"/>
      <c r="AT177" s="3" t="s">
        <v>143</v>
      </c>
      <c r="AU177" s="3" t="s">
        <v>18</v>
      </c>
    </row>
    <row r="178" s="237" customFormat="true" ht="12.8" hidden="false" customHeight="false" outlineLevel="0" collapsed="false">
      <c r="B178" s="238"/>
      <c r="C178" s="239"/>
      <c r="D178" s="223" t="s">
        <v>150</v>
      </c>
      <c r="E178" s="240"/>
      <c r="F178" s="241" t="s">
        <v>1016</v>
      </c>
      <c r="G178" s="239"/>
      <c r="H178" s="242" t="n">
        <v>31.104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150</v>
      </c>
      <c r="AU178" s="248" t="s">
        <v>18</v>
      </c>
      <c r="AV178" s="237" t="s">
        <v>83</v>
      </c>
      <c r="AW178" s="237" t="s">
        <v>37</v>
      </c>
      <c r="AX178" s="237" t="s">
        <v>74</v>
      </c>
      <c r="AY178" s="248" t="s">
        <v>134</v>
      </c>
    </row>
    <row r="179" s="237" customFormat="true" ht="12.8" hidden="false" customHeight="false" outlineLevel="0" collapsed="false">
      <c r="B179" s="238"/>
      <c r="C179" s="239"/>
      <c r="D179" s="223" t="s">
        <v>150</v>
      </c>
      <c r="E179" s="240"/>
      <c r="F179" s="241" t="s">
        <v>1017</v>
      </c>
      <c r="G179" s="239"/>
      <c r="H179" s="242" t="n">
        <v>16.423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AT179" s="248" t="s">
        <v>150</v>
      </c>
      <c r="AU179" s="248" t="s">
        <v>18</v>
      </c>
      <c r="AV179" s="237" t="s">
        <v>83</v>
      </c>
      <c r="AW179" s="237" t="s">
        <v>37</v>
      </c>
      <c r="AX179" s="237" t="s">
        <v>74</v>
      </c>
      <c r="AY179" s="248" t="s">
        <v>134</v>
      </c>
    </row>
    <row r="180" s="237" customFormat="true" ht="12.8" hidden="false" customHeight="false" outlineLevel="0" collapsed="false">
      <c r="B180" s="238"/>
      <c r="C180" s="239"/>
      <c r="D180" s="223" t="s">
        <v>150</v>
      </c>
      <c r="E180" s="240"/>
      <c r="F180" s="241" t="s">
        <v>1018</v>
      </c>
      <c r="G180" s="239"/>
      <c r="H180" s="242" t="n">
        <v>3.2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150</v>
      </c>
      <c r="AU180" s="248" t="s">
        <v>18</v>
      </c>
      <c r="AV180" s="237" t="s">
        <v>83</v>
      </c>
      <c r="AW180" s="237" t="s">
        <v>37</v>
      </c>
      <c r="AX180" s="237" t="s">
        <v>74</v>
      </c>
      <c r="AY180" s="248" t="s">
        <v>134</v>
      </c>
    </row>
    <row r="181" s="249" customFormat="true" ht="12.8" hidden="false" customHeight="false" outlineLevel="0" collapsed="false">
      <c r="B181" s="250"/>
      <c r="C181" s="251"/>
      <c r="D181" s="223" t="s">
        <v>150</v>
      </c>
      <c r="E181" s="252"/>
      <c r="F181" s="253" t="s">
        <v>156</v>
      </c>
      <c r="G181" s="251"/>
      <c r="H181" s="254" t="n">
        <v>50.727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AT181" s="260" t="s">
        <v>150</v>
      </c>
      <c r="AU181" s="260" t="s">
        <v>18</v>
      </c>
      <c r="AV181" s="249" t="s">
        <v>141</v>
      </c>
      <c r="AW181" s="249" t="s">
        <v>37</v>
      </c>
      <c r="AX181" s="249" t="s">
        <v>18</v>
      </c>
      <c r="AY181" s="260" t="s">
        <v>134</v>
      </c>
    </row>
    <row r="182" s="24" customFormat="true" ht="22.5" hidden="false" customHeight="true" outlineLevel="0" collapsed="false">
      <c r="B182" s="25"/>
      <c r="C182" s="211" t="s">
        <v>352</v>
      </c>
      <c r="D182" s="211" t="s">
        <v>137</v>
      </c>
      <c r="E182" s="212" t="s">
        <v>798</v>
      </c>
      <c r="F182" s="213" t="s">
        <v>799</v>
      </c>
      <c r="G182" s="214" t="s">
        <v>167</v>
      </c>
      <c r="H182" s="215" t="n">
        <v>2.25</v>
      </c>
      <c r="I182" s="216"/>
      <c r="J182" s="217" t="n">
        <f aca="false">ROUND(I182*H182,2)</f>
        <v>0</v>
      </c>
      <c r="K182" s="213" t="s">
        <v>147</v>
      </c>
      <c r="L182" s="30"/>
      <c r="M182" s="218"/>
      <c r="N182" s="219" t="s">
        <v>45</v>
      </c>
      <c r="O182" s="62"/>
      <c r="P182" s="220" t="n">
        <f aca="false">O182*H182</f>
        <v>0</v>
      </c>
      <c r="Q182" s="220" t="n">
        <v>0</v>
      </c>
      <c r="R182" s="220" t="n">
        <f aca="false">Q182*H182</f>
        <v>0</v>
      </c>
      <c r="S182" s="220" t="n">
        <v>0</v>
      </c>
      <c r="T182" s="221" t="n">
        <f aca="false">S182*H182</f>
        <v>0</v>
      </c>
      <c r="AR182" s="3" t="s">
        <v>748</v>
      </c>
      <c r="AT182" s="3" t="s">
        <v>137</v>
      </c>
      <c r="AU182" s="3" t="s">
        <v>18</v>
      </c>
      <c r="AY182" s="3" t="s">
        <v>134</v>
      </c>
      <c r="BE182" s="222" t="n">
        <f aca="false">IF(N182="základní",J182,0)</f>
        <v>0</v>
      </c>
      <c r="BF182" s="222" t="n">
        <f aca="false">IF(N182="snížená",J182,0)</f>
        <v>0</v>
      </c>
      <c r="BG182" s="222" t="n">
        <f aca="false">IF(N182="zákl. přenesená",J182,0)</f>
        <v>0</v>
      </c>
      <c r="BH182" s="222" t="n">
        <f aca="false">IF(N182="sníž. přenesená",J182,0)</f>
        <v>0</v>
      </c>
      <c r="BI182" s="222" t="n">
        <f aca="false">IF(N182="nulová",J182,0)</f>
        <v>0</v>
      </c>
      <c r="BJ182" s="3" t="s">
        <v>18</v>
      </c>
      <c r="BK182" s="222" t="n">
        <f aca="false">ROUND(I182*H182,2)</f>
        <v>0</v>
      </c>
      <c r="BL182" s="3" t="s">
        <v>748</v>
      </c>
      <c r="BM182" s="3" t="s">
        <v>1019</v>
      </c>
    </row>
    <row r="183" s="24" customFormat="true" ht="12.8" hidden="false" customHeight="false" outlineLevel="0" collapsed="false">
      <c r="B183" s="25"/>
      <c r="C183" s="26"/>
      <c r="D183" s="223" t="s">
        <v>143</v>
      </c>
      <c r="E183" s="26"/>
      <c r="F183" s="224" t="s">
        <v>750</v>
      </c>
      <c r="G183" s="26"/>
      <c r="H183" s="26"/>
      <c r="I183" s="128"/>
      <c r="J183" s="26"/>
      <c r="K183" s="26"/>
      <c r="L183" s="30"/>
      <c r="M183" s="225"/>
      <c r="N183" s="62"/>
      <c r="O183" s="62"/>
      <c r="P183" s="62"/>
      <c r="Q183" s="62"/>
      <c r="R183" s="62"/>
      <c r="S183" s="62"/>
      <c r="T183" s="63"/>
      <c r="AT183" s="3" t="s">
        <v>143</v>
      </c>
      <c r="AU183" s="3" t="s">
        <v>18</v>
      </c>
    </row>
    <row r="184" s="237" customFormat="true" ht="12.8" hidden="false" customHeight="false" outlineLevel="0" collapsed="false">
      <c r="B184" s="238"/>
      <c r="C184" s="239"/>
      <c r="D184" s="223" t="s">
        <v>150</v>
      </c>
      <c r="E184" s="240"/>
      <c r="F184" s="241" t="s">
        <v>1020</v>
      </c>
      <c r="G184" s="239"/>
      <c r="H184" s="242" t="n">
        <v>2.25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150</v>
      </c>
      <c r="AU184" s="248" t="s">
        <v>18</v>
      </c>
      <c r="AV184" s="237" t="s">
        <v>83</v>
      </c>
      <c r="AW184" s="237" t="s">
        <v>37</v>
      </c>
      <c r="AX184" s="237" t="s">
        <v>18</v>
      </c>
      <c r="AY184" s="248" t="s">
        <v>134</v>
      </c>
    </row>
    <row r="185" s="24" customFormat="true" ht="22.5" hidden="false" customHeight="true" outlineLevel="0" collapsed="false">
      <c r="B185" s="25"/>
      <c r="C185" s="211" t="s">
        <v>358</v>
      </c>
      <c r="D185" s="211" t="s">
        <v>137</v>
      </c>
      <c r="E185" s="212" t="s">
        <v>822</v>
      </c>
      <c r="F185" s="213" t="s">
        <v>823</v>
      </c>
      <c r="G185" s="214" t="s">
        <v>167</v>
      </c>
      <c r="H185" s="215" t="n">
        <v>3.569</v>
      </c>
      <c r="I185" s="216"/>
      <c r="J185" s="217" t="n">
        <f aca="false">ROUND(I185*H185,2)</f>
        <v>0</v>
      </c>
      <c r="K185" s="213" t="s">
        <v>147</v>
      </c>
      <c r="L185" s="30"/>
      <c r="M185" s="218"/>
      <c r="N185" s="219" t="s">
        <v>45</v>
      </c>
      <c r="O185" s="62"/>
      <c r="P185" s="220" t="n">
        <f aca="false">O185*H185</f>
        <v>0</v>
      </c>
      <c r="Q185" s="220" t="n">
        <v>0</v>
      </c>
      <c r="R185" s="220" t="n">
        <f aca="false">Q185*H185</f>
        <v>0</v>
      </c>
      <c r="S185" s="220" t="n">
        <v>0</v>
      </c>
      <c r="T185" s="221" t="n">
        <f aca="false">S185*H185</f>
        <v>0</v>
      </c>
      <c r="AR185" s="3" t="s">
        <v>748</v>
      </c>
      <c r="AT185" s="3" t="s">
        <v>137</v>
      </c>
      <c r="AU185" s="3" t="s">
        <v>18</v>
      </c>
      <c r="AY185" s="3" t="s">
        <v>134</v>
      </c>
      <c r="BE185" s="222" t="n">
        <f aca="false">IF(N185="základní",J185,0)</f>
        <v>0</v>
      </c>
      <c r="BF185" s="222" t="n">
        <f aca="false">IF(N185="snížená",J185,0)</f>
        <v>0</v>
      </c>
      <c r="BG185" s="222" t="n">
        <f aca="false">IF(N185="zákl. přenesená",J185,0)</f>
        <v>0</v>
      </c>
      <c r="BH185" s="222" t="n">
        <f aca="false">IF(N185="sníž. přenesená",J185,0)</f>
        <v>0</v>
      </c>
      <c r="BI185" s="222" t="n">
        <f aca="false">IF(N185="nulová",J185,0)</f>
        <v>0</v>
      </c>
      <c r="BJ185" s="3" t="s">
        <v>18</v>
      </c>
      <c r="BK185" s="222" t="n">
        <f aca="false">ROUND(I185*H185,2)</f>
        <v>0</v>
      </c>
      <c r="BL185" s="3" t="s">
        <v>748</v>
      </c>
      <c r="BM185" s="3" t="s">
        <v>1021</v>
      </c>
    </row>
    <row r="186" s="24" customFormat="true" ht="12.8" hidden="false" customHeight="false" outlineLevel="0" collapsed="false">
      <c r="B186" s="25"/>
      <c r="C186" s="26"/>
      <c r="D186" s="223" t="s">
        <v>143</v>
      </c>
      <c r="E186" s="26"/>
      <c r="F186" s="224" t="s">
        <v>750</v>
      </c>
      <c r="G186" s="26"/>
      <c r="H186" s="26"/>
      <c r="I186" s="128"/>
      <c r="J186" s="26"/>
      <c r="K186" s="26"/>
      <c r="L186" s="30"/>
      <c r="M186" s="225"/>
      <c r="N186" s="62"/>
      <c r="O186" s="62"/>
      <c r="P186" s="62"/>
      <c r="Q186" s="62"/>
      <c r="R186" s="62"/>
      <c r="S186" s="62"/>
      <c r="T186" s="63"/>
      <c r="AT186" s="3" t="s">
        <v>143</v>
      </c>
      <c r="AU186" s="3" t="s">
        <v>18</v>
      </c>
    </row>
    <row r="187" s="237" customFormat="true" ht="12.8" hidden="false" customHeight="false" outlineLevel="0" collapsed="false">
      <c r="B187" s="238"/>
      <c r="C187" s="239"/>
      <c r="D187" s="223" t="s">
        <v>150</v>
      </c>
      <c r="E187" s="240"/>
      <c r="F187" s="241" t="s">
        <v>1022</v>
      </c>
      <c r="G187" s="239"/>
      <c r="H187" s="242" t="n">
        <v>3.569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AT187" s="248" t="s">
        <v>150</v>
      </c>
      <c r="AU187" s="248" t="s">
        <v>18</v>
      </c>
      <c r="AV187" s="237" t="s">
        <v>83</v>
      </c>
      <c r="AW187" s="237" t="s">
        <v>37</v>
      </c>
      <c r="AX187" s="237" t="s">
        <v>18</v>
      </c>
      <c r="AY187" s="248" t="s">
        <v>134</v>
      </c>
    </row>
    <row r="188" s="24" customFormat="true" ht="22.5" hidden="false" customHeight="true" outlineLevel="0" collapsed="false">
      <c r="B188" s="25"/>
      <c r="C188" s="211" t="s">
        <v>363</v>
      </c>
      <c r="D188" s="211" t="s">
        <v>137</v>
      </c>
      <c r="E188" s="212" t="s">
        <v>1023</v>
      </c>
      <c r="F188" s="213" t="s">
        <v>1024</v>
      </c>
      <c r="G188" s="214" t="s">
        <v>167</v>
      </c>
      <c r="H188" s="215" t="n">
        <v>28.8</v>
      </c>
      <c r="I188" s="216"/>
      <c r="J188" s="217" t="n">
        <f aca="false">ROUND(I188*H188,2)</f>
        <v>0</v>
      </c>
      <c r="K188" s="213" t="s">
        <v>147</v>
      </c>
      <c r="L188" s="30"/>
      <c r="M188" s="218"/>
      <c r="N188" s="219" t="s">
        <v>45</v>
      </c>
      <c r="O188" s="62"/>
      <c r="P188" s="220" t="n">
        <f aca="false">O188*H188</f>
        <v>0</v>
      </c>
      <c r="Q188" s="220" t="n">
        <v>0</v>
      </c>
      <c r="R188" s="220" t="n">
        <f aca="false">Q188*H188</f>
        <v>0</v>
      </c>
      <c r="S188" s="220" t="n">
        <v>0</v>
      </c>
      <c r="T188" s="221" t="n">
        <f aca="false">S188*H188</f>
        <v>0</v>
      </c>
      <c r="AR188" s="3" t="s">
        <v>748</v>
      </c>
      <c r="AT188" s="3" t="s">
        <v>137</v>
      </c>
      <c r="AU188" s="3" t="s">
        <v>18</v>
      </c>
      <c r="AY188" s="3" t="s">
        <v>134</v>
      </c>
      <c r="BE188" s="222" t="n">
        <f aca="false">IF(N188="základní",J188,0)</f>
        <v>0</v>
      </c>
      <c r="BF188" s="222" t="n">
        <f aca="false">IF(N188="snížená",J188,0)</f>
        <v>0</v>
      </c>
      <c r="BG188" s="222" t="n">
        <f aca="false">IF(N188="zákl. přenesená",J188,0)</f>
        <v>0</v>
      </c>
      <c r="BH188" s="222" t="n">
        <f aca="false">IF(N188="sníž. přenesená",J188,0)</f>
        <v>0</v>
      </c>
      <c r="BI188" s="222" t="n">
        <f aca="false">IF(N188="nulová",J188,0)</f>
        <v>0</v>
      </c>
      <c r="BJ188" s="3" t="s">
        <v>18</v>
      </c>
      <c r="BK188" s="222" t="n">
        <f aca="false">ROUND(I188*H188,2)</f>
        <v>0</v>
      </c>
      <c r="BL188" s="3" t="s">
        <v>748</v>
      </c>
      <c r="BM188" s="3" t="s">
        <v>1025</v>
      </c>
    </row>
    <row r="189" s="24" customFormat="true" ht="12.8" hidden="false" customHeight="false" outlineLevel="0" collapsed="false">
      <c r="B189" s="25"/>
      <c r="C189" s="26"/>
      <c r="D189" s="223" t="s">
        <v>143</v>
      </c>
      <c r="E189" s="26"/>
      <c r="F189" s="224" t="s">
        <v>750</v>
      </c>
      <c r="G189" s="26"/>
      <c r="H189" s="26"/>
      <c r="I189" s="128"/>
      <c r="J189" s="26"/>
      <c r="K189" s="26"/>
      <c r="L189" s="30"/>
      <c r="M189" s="225"/>
      <c r="N189" s="62"/>
      <c r="O189" s="62"/>
      <c r="P189" s="62"/>
      <c r="Q189" s="62"/>
      <c r="R189" s="62"/>
      <c r="S189" s="62"/>
      <c r="T189" s="63"/>
      <c r="AT189" s="3" t="s">
        <v>143</v>
      </c>
      <c r="AU189" s="3" t="s">
        <v>18</v>
      </c>
    </row>
    <row r="190" s="237" customFormat="true" ht="12.8" hidden="false" customHeight="false" outlineLevel="0" collapsed="false">
      <c r="B190" s="238"/>
      <c r="C190" s="239"/>
      <c r="D190" s="223" t="s">
        <v>150</v>
      </c>
      <c r="E190" s="240"/>
      <c r="F190" s="241" t="s">
        <v>1026</v>
      </c>
      <c r="G190" s="239"/>
      <c r="H190" s="242" t="n">
        <v>28.8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AT190" s="248" t="s">
        <v>150</v>
      </c>
      <c r="AU190" s="248" t="s">
        <v>18</v>
      </c>
      <c r="AV190" s="237" t="s">
        <v>83</v>
      </c>
      <c r="AW190" s="237" t="s">
        <v>37</v>
      </c>
      <c r="AX190" s="237" t="s">
        <v>18</v>
      </c>
      <c r="AY190" s="248" t="s">
        <v>134</v>
      </c>
    </row>
    <row r="191" s="24" customFormat="true" ht="16.5" hidden="false" customHeight="true" outlineLevel="0" collapsed="false">
      <c r="B191" s="25"/>
      <c r="C191" s="211" t="s">
        <v>368</v>
      </c>
      <c r="D191" s="211" t="s">
        <v>137</v>
      </c>
      <c r="E191" s="212" t="s">
        <v>846</v>
      </c>
      <c r="F191" s="213" t="s">
        <v>847</v>
      </c>
      <c r="G191" s="214" t="s">
        <v>236</v>
      </c>
      <c r="H191" s="215" t="n">
        <v>1</v>
      </c>
      <c r="I191" s="216"/>
      <c r="J191" s="217" t="n">
        <f aca="false">ROUND(I191*H191,2)</f>
        <v>0</v>
      </c>
      <c r="K191" s="213" t="s">
        <v>147</v>
      </c>
      <c r="L191" s="30"/>
      <c r="M191" s="218"/>
      <c r="N191" s="219" t="s">
        <v>45</v>
      </c>
      <c r="O191" s="62"/>
      <c r="P191" s="220" t="n">
        <f aca="false">O191*H191</f>
        <v>0</v>
      </c>
      <c r="Q191" s="220" t="n">
        <v>0</v>
      </c>
      <c r="R191" s="220" t="n">
        <f aca="false">Q191*H191</f>
        <v>0</v>
      </c>
      <c r="S191" s="220" t="n">
        <v>0</v>
      </c>
      <c r="T191" s="221" t="n">
        <f aca="false">S191*H191</f>
        <v>0</v>
      </c>
      <c r="AR191" s="3" t="s">
        <v>748</v>
      </c>
      <c r="AT191" s="3" t="s">
        <v>137</v>
      </c>
      <c r="AU191" s="3" t="s">
        <v>18</v>
      </c>
      <c r="AY191" s="3" t="s">
        <v>134</v>
      </c>
      <c r="BE191" s="222" t="n">
        <f aca="false">IF(N191="základní",J191,0)</f>
        <v>0</v>
      </c>
      <c r="BF191" s="222" t="n">
        <f aca="false">IF(N191="snížená",J191,0)</f>
        <v>0</v>
      </c>
      <c r="BG191" s="222" t="n">
        <f aca="false">IF(N191="zákl. přenesená",J191,0)</f>
        <v>0</v>
      </c>
      <c r="BH191" s="222" t="n">
        <f aca="false">IF(N191="sníž. přenesená",J191,0)</f>
        <v>0</v>
      </c>
      <c r="BI191" s="222" t="n">
        <f aca="false">IF(N191="nulová",J191,0)</f>
        <v>0</v>
      </c>
      <c r="BJ191" s="3" t="s">
        <v>18</v>
      </c>
      <c r="BK191" s="222" t="n">
        <f aca="false">ROUND(I191*H191,2)</f>
        <v>0</v>
      </c>
      <c r="BL191" s="3" t="s">
        <v>748</v>
      </c>
      <c r="BM191" s="3" t="s">
        <v>1027</v>
      </c>
    </row>
    <row r="192" s="237" customFormat="true" ht="12.8" hidden="false" customHeight="false" outlineLevel="0" collapsed="false">
      <c r="B192" s="238"/>
      <c r="C192" s="239"/>
      <c r="D192" s="223" t="s">
        <v>150</v>
      </c>
      <c r="E192" s="240"/>
      <c r="F192" s="241" t="s">
        <v>1028</v>
      </c>
      <c r="G192" s="239"/>
      <c r="H192" s="242" t="n">
        <v>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AT192" s="248" t="s">
        <v>150</v>
      </c>
      <c r="AU192" s="248" t="s">
        <v>18</v>
      </c>
      <c r="AV192" s="237" t="s">
        <v>83</v>
      </c>
      <c r="AW192" s="237" t="s">
        <v>37</v>
      </c>
      <c r="AX192" s="237" t="s">
        <v>18</v>
      </c>
      <c r="AY192" s="248" t="s">
        <v>134</v>
      </c>
    </row>
    <row r="193" s="24" customFormat="true" ht="16.5" hidden="false" customHeight="true" outlineLevel="0" collapsed="false">
      <c r="B193" s="25"/>
      <c r="C193" s="211" t="s">
        <v>377</v>
      </c>
      <c r="D193" s="211" t="s">
        <v>137</v>
      </c>
      <c r="E193" s="212" t="s">
        <v>859</v>
      </c>
      <c r="F193" s="213" t="s">
        <v>860</v>
      </c>
      <c r="G193" s="214" t="s">
        <v>167</v>
      </c>
      <c r="H193" s="215" t="n">
        <v>44.79</v>
      </c>
      <c r="I193" s="216"/>
      <c r="J193" s="217" t="n">
        <f aca="false">ROUND(I193*H193,2)</f>
        <v>0</v>
      </c>
      <c r="K193" s="213" t="s">
        <v>147</v>
      </c>
      <c r="L193" s="30"/>
      <c r="M193" s="218"/>
      <c r="N193" s="219" t="s">
        <v>45</v>
      </c>
      <c r="O193" s="62"/>
      <c r="P193" s="220" t="n">
        <f aca="false">O193*H193</f>
        <v>0</v>
      </c>
      <c r="Q193" s="220" t="n">
        <v>0</v>
      </c>
      <c r="R193" s="220" t="n">
        <f aca="false">Q193*H193</f>
        <v>0</v>
      </c>
      <c r="S193" s="220" t="n">
        <v>0</v>
      </c>
      <c r="T193" s="221" t="n">
        <f aca="false">S193*H193</f>
        <v>0</v>
      </c>
      <c r="AR193" s="3" t="s">
        <v>748</v>
      </c>
      <c r="AT193" s="3" t="s">
        <v>137</v>
      </c>
      <c r="AU193" s="3" t="s">
        <v>18</v>
      </c>
      <c r="AY193" s="3" t="s">
        <v>134</v>
      </c>
      <c r="BE193" s="222" t="n">
        <f aca="false">IF(N193="základní",J193,0)</f>
        <v>0</v>
      </c>
      <c r="BF193" s="222" t="n">
        <f aca="false">IF(N193="snížená",J193,0)</f>
        <v>0</v>
      </c>
      <c r="BG193" s="222" t="n">
        <f aca="false">IF(N193="zákl. přenesená",J193,0)</f>
        <v>0</v>
      </c>
      <c r="BH193" s="222" t="n">
        <f aca="false">IF(N193="sníž. přenesená",J193,0)</f>
        <v>0</v>
      </c>
      <c r="BI193" s="222" t="n">
        <f aca="false">IF(N193="nulová",J193,0)</f>
        <v>0</v>
      </c>
      <c r="BJ193" s="3" t="s">
        <v>18</v>
      </c>
      <c r="BK193" s="222" t="n">
        <f aca="false">ROUND(I193*H193,2)</f>
        <v>0</v>
      </c>
      <c r="BL193" s="3" t="s">
        <v>748</v>
      </c>
      <c r="BM193" s="3" t="s">
        <v>1029</v>
      </c>
    </row>
    <row r="194" s="237" customFormat="true" ht="12.8" hidden="false" customHeight="false" outlineLevel="0" collapsed="false">
      <c r="B194" s="238"/>
      <c r="C194" s="239"/>
      <c r="D194" s="223" t="s">
        <v>150</v>
      </c>
      <c r="E194" s="240"/>
      <c r="F194" s="241" t="s">
        <v>1011</v>
      </c>
      <c r="G194" s="239"/>
      <c r="H194" s="242" t="n">
        <v>44.79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AT194" s="248" t="s">
        <v>150</v>
      </c>
      <c r="AU194" s="248" t="s">
        <v>18</v>
      </c>
      <c r="AV194" s="237" t="s">
        <v>83</v>
      </c>
      <c r="AW194" s="237" t="s">
        <v>37</v>
      </c>
      <c r="AX194" s="237" t="s">
        <v>18</v>
      </c>
      <c r="AY194" s="248" t="s">
        <v>134</v>
      </c>
    </row>
    <row r="195" s="24" customFormat="true" ht="16.5" hidden="false" customHeight="true" outlineLevel="0" collapsed="false">
      <c r="B195" s="25"/>
      <c r="C195" s="211" t="s">
        <v>383</v>
      </c>
      <c r="D195" s="211" t="s">
        <v>137</v>
      </c>
      <c r="E195" s="212" t="s">
        <v>863</v>
      </c>
      <c r="F195" s="213" t="s">
        <v>864</v>
      </c>
      <c r="G195" s="214" t="s">
        <v>167</v>
      </c>
      <c r="H195" s="215" t="n">
        <v>0.058</v>
      </c>
      <c r="I195" s="216"/>
      <c r="J195" s="217" t="n">
        <f aca="false">ROUND(I195*H195,2)</f>
        <v>0</v>
      </c>
      <c r="K195" s="213" t="s">
        <v>147</v>
      </c>
      <c r="L195" s="30"/>
      <c r="M195" s="218"/>
      <c r="N195" s="219" t="s">
        <v>45</v>
      </c>
      <c r="O195" s="62"/>
      <c r="P195" s="220" t="n">
        <f aca="false">O195*H195</f>
        <v>0</v>
      </c>
      <c r="Q195" s="220" t="n">
        <v>0</v>
      </c>
      <c r="R195" s="220" t="n">
        <f aca="false">Q195*H195</f>
        <v>0</v>
      </c>
      <c r="S195" s="220" t="n">
        <v>0</v>
      </c>
      <c r="T195" s="221" t="n">
        <f aca="false">S195*H195</f>
        <v>0</v>
      </c>
      <c r="AR195" s="3" t="s">
        <v>748</v>
      </c>
      <c r="AT195" s="3" t="s">
        <v>137</v>
      </c>
      <c r="AU195" s="3" t="s">
        <v>18</v>
      </c>
      <c r="AY195" s="3" t="s">
        <v>134</v>
      </c>
      <c r="BE195" s="222" t="n">
        <f aca="false">IF(N195="základní",J195,0)</f>
        <v>0</v>
      </c>
      <c r="BF195" s="222" t="n">
        <f aca="false">IF(N195="snížená",J195,0)</f>
        <v>0</v>
      </c>
      <c r="BG195" s="222" t="n">
        <f aca="false">IF(N195="zákl. přenesená",J195,0)</f>
        <v>0</v>
      </c>
      <c r="BH195" s="222" t="n">
        <f aca="false">IF(N195="sníž. přenesená",J195,0)</f>
        <v>0</v>
      </c>
      <c r="BI195" s="222" t="n">
        <f aca="false">IF(N195="nulová",J195,0)</f>
        <v>0</v>
      </c>
      <c r="BJ195" s="3" t="s">
        <v>18</v>
      </c>
      <c r="BK195" s="222" t="n">
        <f aca="false">ROUND(I195*H195,2)</f>
        <v>0</v>
      </c>
      <c r="BL195" s="3" t="s">
        <v>748</v>
      </c>
      <c r="BM195" s="3" t="s">
        <v>1030</v>
      </c>
    </row>
    <row r="196" s="237" customFormat="true" ht="12.8" hidden="false" customHeight="false" outlineLevel="0" collapsed="false">
      <c r="B196" s="238"/>
      <c r="C196" s="239"/>
      <c r="D196" s="223" t="s">
        <v>150</v>
      </c>
      <c r="E196" s="240"/>
      <c r="F196" s="241" t="s">
        <v>1031</v>
      </c>
      <c r="G196" s="239"/>
      <c r="H196" s="242" t="n">
        <v>0.058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AT196" s="248" t="s">
        <v>150</v>
      </c>
      <c r="AU196" s="248" t="s">
        <v>18</v>
      </c>
      <c r="AV196" s="237" t="s">
        <v>83</v>
      </c>
      <c r="AW196" s="237" t="s">
        <v>37</v>
      </c>
      <c r="AX196" s="237" t="s">
        <v>18</v>
      </c>
      <c r="AY196" s="248" t="s">
        <v>134</v>
      </c>
    </row>
    <row r="197" s="24" customFormat="true" ht="16.5" hidden="false" customHeight="true" outlineLevel="0" collapsed="false">
      <c r="B197" s="25"/>
      <c r="C197" s="211" t="s">
        <v>390</v>
      </c>
      <c r="D197" s="211" t="s">
        <v>137</v>
      </c>
      <c r="E197" s="212" t="s">
        <v>871</v>
      </c>
      <c r="F197" s="213" t="s">
        <v>872</v>
      </c>
      <c r="G197" s="214" t="s">
        <v>167</v>
      </c>
      <c r="H197" s="215" t="n">
        <v>34.304</v>
      </c>
      <c r="I197" s="216"/>
      <c r="J197" s="217" t="n">
        <f aca="false">ROUND(I197*H197,2)</f>
        <v>0</v>
      </c>
      <c r="K197" s="213" t="s">
        <v>147</v>
      </c>
      <c r="L197" s="30"/>
      <c r="M197" s="218"/>
      <c r="N197" s="219" t="s">
        <v>45</v>
      </c>
      <c r="O197" s="62"/>
      <c r="P197" s="220" t="n">
        <f aca="false">O197*H197</f>
        <v>0</v>
      </c>
      <c r="Q197" s="220" t="n">
        <v>0</v>
      </c>
      <c r="R197" s="220" t="n">
        <f aca="false">Q197*H197</f>
        <v>0</v>
      </c>
      <c r="S197" s="220" t="n">
        <v>0</v>
      </c>
      <c r="T197" s="221" t="n">
        <f aca="false">S197*H197</f>
        <v>0</v>
      </c>
      <c r="AR197" s="3" t="s">
        <v>748</v>
      </c>
      <c r="AT197" s="3" t="s">
        <v>137</v>
      </c>
      <c r="AU197" s="3" t="s">
        <v>18</v>
      </c>
      <c r="AY197" s="3" t="s">
        <v>134</v>
      </c>
      <c r="BE197" s="222" t="n">
        <f aca="false">IF(N197="základní",J197,0)</f>
        <v>0</v>
      </c>
      <c r="BF197" s="222" t="n">
        <f aca="false">IF(N197="snížená",J197,0)</f>
        <v>0</v>
      </c>
      <c r="BG197" s="222" t="n">
        <f aca="false">IF(N197="zákl. přenesená",J197,0)</f>
        <v>0</v>
      </c>
      <c r="BH197" s="222" t="n">
        <f aca="false">IF(N197="sníž. přenesená",J197,0)</f>
        <v>0</v>
      </c>
      <c r="BI197" s="222" t="n">
        <f aca="false">IF(N197="nulová",J197,0)</f>
        <v>0</v>
      </c>
      <c r="BJ197" s="3" t="s">
        <v>18</v>
      </c>
      <c r="BK197" s="222" t="n">
        <f aca="false">ROUND(I197*H197,2)</f>
        <v>0</v>
      </c>
      <c r="BL197" s="3" t="s">
        <v>748</v>
      </c>
      <c r="BM197" s="3" t="s">
        <v>1032</v>
      </c>
    </row>
    <row r="198" s="237" customFormat="true" ht="12.8" hidden="false" customHeight="false" outlineLevel="0" collapsed="false">
      <c r="B198" s="238"/>
      <c r="C198" s="239"/>
      <c r="D198" s="223" t="s">
        <v>150</v>
      </c>
      <c r="E198" s="240"/>
      <c r="F198" s="241" t="s">
        <v>1016</v>
      </c>
      <c r="G198" s="239"/>
      <c r="H198" s="242" t="n">
        <v>31.104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AT198" s="248" t="s">
        <v>150</v>
      </c>
      <c r="AU198" s="248" t="s">
        <v>18</v>
      </c>
      <c r="AV198" s="237" t="s">
        <v>83</v>
      </c>
      <c r="AW198" s="237" t="s">
        <v>37</v>
      </c>
      <c r="AX198" s="237" t="s">
        <v>74</v>
      </c>
      <c r="AY198" s="248" t="s">
        <v>134</v>
      </c>
    </row>
    <row r="199" s="237" customFormat="true" ht="12.8" hidden="false" customHeight="false" outlineLevel="0" collapsed="false">
      <c r="B199" s="238"/>
      <c r="C199" s="239"/>
      <c r="D199" s="223" t="s">
        <v>150</v>
      </c>
      <c r="E199" s="240"/>
      <c r="F199" s="241" t="s">
        <v>1018</v>
      </c>
      <c r="G199" s="239"/>
      <c r="H199" s="242" t="n">
        <v>3.2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150</v>
      </c>
      <c r="AU199" s="248" t="s">
        <v>18</v>
      </c>
      <c r="AV199" s="237" t="s">
        <v>83</v>
      </c>
      <c r="AW199" s="237" t="s">
        <v>37</v>
      </c>
      <c r="AX199" s="237" t="s">
        <v>74</v>
      </c>
      <c r="AY199" s="248" t="s">
        <v>134</v>
      </c>
    </row>
    <row r="200" s="249" customFormat="true" ht="12.8" hidden="false" customHeight="false" outlineLevel="0" collapsed="false">
      <c r="B200" s="250"/>
      <c r="C200" s="251"/>
      <c r="D200" s="223" t="s">
        <v>150</v>
      </c>
      <c r="E200" s="252"/>
      <c r="F200" s="253" t="s">
        <v>156</v>
      </c>
      <c r="G200" s="251"/>
      <c r="H200" s="254" t="n">
        <v>34.304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150</v>
      </c>
      <c r="AU200" s="260" t="s">
        <v>18</v>
      </c>
      <c r="AV200" s="249" t="s">
        <v>141</v>
      </c>
      <c r="AW200" s="249" t="s">
        <v>37</v>
      </c>
      <c r="AX200" s="249" t="s">
        <v>18</v>
      </c>
      <c r="AY200" s="260" t="s">
        <v>134</v>
      </c>
    </row>
    <row r="201" s="24" customFormat="true" ht="16.5" hidden="false" customHeight="true" outlineLevel="0" collapsed="false">
      <c r="B201" s="25"/>
      <c r="C201" s="211" t="s">
        <v>396</v>
      </c>
      <c r="D201" s="211" t="s">
        <v>137</v>
      </c>
      <c r="E201" s="212" t="s">
        <v>1033</v>
      </c>
      <c r="F201" s="213" t="s">
        <v>1034</v>
      </c>
      <c r="G201" s="214" t="s">
        <v>167</v>
      </c>
      <c r="H201" s="215" t="n">
        <v>16.423</v>
      </c>
      <c r="I201" s="216"/>
      <c r="J201" s="217" t="n">
        <f aca="false">ROUND(I201*H201,2)</f>
        <v>0</v>
      </c>
      <c r="K201" s="213" t="s">
        <v>147</v>
      </c>
      <c r="L201" s="30"/>
      <c r="M201" s="218"/>
      <c r="N201" s="219" t="s">
        <v>45</v>
      </c>
      <c r="O201" s="62"/>
      <c r="P201" s="220" t="n">
        <f aca="false">O201*H201</f>
        <v>0</v>
      </c>
      <c r="Q201" s="220" t="n">
        <v>0</v>
      </c>
      <c r="R201" s="220" t="n">
        <f aca="false">Q201*H201</f>
        <v>0</v>
      </c>
      <c r="S201" s="220" t="n">
        <v>0</v>
      </c>
      <c r="T201" s="221" t="n">
        <f aca="false">S201*H201</f>
        <v>0</v>
      </c>
      <c r="AR201" s="3" t="s">
        <v>748</v>
      </c>
      <c r="AT201" s="3" t="s">
        <v>137</v>
      </c>
      <c r="AU201" s="3" t="s">
        <v>18</v>
      </c>
      <c r="AY201" s="3" t="s">
        <v>134</v>
      </c>
      <c r="BE201" s="222" t="n">
        <f aca="false">IF(N201="základní",J201,0)</f>
        <v>0</v>
      </c>
      <c r="BF201" s="222" t="n">
        <f aca="false">IF(N201="snížená",J201,0)</f>
        <v>0</v>
      </c>
      <c r="BG201" s="222" t="n">
        <f aca="false">IF(N201="zákl. přenesená",J201,0)</f>
        <v>0</v>
      </c>
      <c r="BH201" s="222" t="n">
        <f aca="false">IF(N201="sníž. přenesená",J201,0)</f>
        <v>0</v>
      </c>
      <c r="BI201" s="222" t="n">
        <f aca="false">IF(N201="nulová",J201,0)</f>
        <v>0</v>
      </c>
      <c r="BJ201" s="3" t="s">
        <v>18</v>
      </c>
      <c r="BK201" s="222" t="n">
        <f aca="false">ROUND(I201*H201,2)</f>
        <v>0</v>
      </c>
      <c r="BL201" s="3" t="s">
        <v>748</v>
      </c>
      <c r="BM201" s="3" t="s">
        <v>1035</v>
      </c>
    </row>
    <row r="202" s="237" customFormat="true" ht="12.8" hidden="false" customHeight="false" outlineLevel="0" collapsed="false">
      <c r="B202" s="238"/>
      <c r="C202" s="239"/>
      <c r="D202" s="223" t="s">
        <v>150</v>
      </c>
      <c r="E202" s="240"/>
      <c r="F202" s="241" t="s">
        <v>1017</v>
      </c>
      <c r="G202" s="239"/>
      <c r="H202" s="242" t="n">
        <v>16.423</v>
      </c>
      <c r="I202" s="243"/>
      <c r="J202" s="239"/>
      <c r="K202" s="239"/>
      <c r="L202" s="244"/>
      <c r="M202" s="283"/>
      <c r="N202" s="284"/>
      <c r="O202" s="284"/>
      <c r="P202" s="284"/>
      <c r="Q202" s="284"/>
      <c r="R202" s="284"/>
      <c r="S202" s="284"/>
      <c r="T202" s="285"/>
      <c r="AT202" s="248" t="s">
        <v>150</v>
      </c>
      <c r="AU202" s="248" t="s">
        <v>18</v>
      </c>
      <c r="AV202" s="237" t="s">
        <v>83</v>
      </c>
      <c r="AW202" s="237" t="s">
        <v>37</v>
      </c>
      <c r="AX202" s="237" t="s">
        <v>18</v>
      </c>
      <c r="AY202" s="248" t="s">
        <v>134</v>
      </c>
    </row>
    <row r="203" s="24" customFormat="true" ht="6.95" hidden="false" customHeight="true" outlineLevel="0" collapsed="false">
      <c r="B203" s="44"/>
      <c r="C203" s="45"/>
      <c r="D203" s="45"/>
      <c r="E203" s="45"/>
      <c r="F203" s="45"/>
      <c r="G203" s="45"/>
      <c r="H203" s="45"/>
      <c r="I203" s="154"/>
      <c r="J203" s="45"/>
      <c r="K203" s="45"/>
      <c r="L203" s="30"/>
    </row>
  </sheetData>
  <sheetProtection algorithmName="SHA-512" hashValue="LZATaIaf0aoH1DSPt77VZir7ZB7pHqckhlIEtsObN2URNxdsVHQASd43Y/NcXcOyI4MmFO5boRdGoIfny53ISA==" saltValue="HEO6mp5dISzahJlbpY6c+NFjuzPA6Xtj1erujVNHS2+B0SZ7RnU14mPGdCG5g8Hx0om62cyFsA1EyicMY4J8OA==" spinCount="100000" sheet="true" password="cc35" objects="true" scenarios="true" formatColumns="false" formatRows="false" autoFilter="false"/>
  <autoFilter ref="C87:K202"/>
  <mergeCells count="12"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16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93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customFormat="false" ht="12" hidden="false" customHeight="true" outlineLevel="0" collapsed="false">
      <c r="B8" s="6"/>
      <c r="D8" s="126" t="s">
        <v>109</v>
      </c>
      <c r="L8" s="6"/>
    </row>
    <row r="9" s="24" customFormat="true" ht="16.5" hidden="false" customHeight="true" outlineLevel="0" collapsed="false">
      <c r="B9" s="30"/>
      <c r="E9" s="127" t="s">
        <v>874</v>
      </c>
      <c r="F9" s="127"/>
      <c r="G9" s="127"/>
      <c r="H9" s="127"/>
      <c r="I9" s="128"/>
      <c r="L9" s="30"/>
    </row>
    <row r="10" s="24" customFormat="true" ht="12" hidden="false" customHeight="true" outlineLevel="0" collapsed="false">
      <c r="B10" s="30"/>
      <c r="D10" s="126" t="s">
        <v>875</v>
      </c>
      <c r="I10" s="128"/>
      <c r="L10" s="30"/>
    </row>
    <row r="11" s="24" customFormat="true" ht="36.95" hidden="false" customHeight="true" outlineLevel="0" collapsed="false">
      <c r="B11" s="30"/>
      <c r="E11" s="129" t="s">
        <v>1036</v>
      </c>
      <c r="F11" s="129"/>
      <c r="G11" s="129"/>
      <c r="H11" s="129"/>
      <c r="I11" s="128"/>
      <c r="L11" s="30"/>
    </row>
    <row r="12" s="24" customFormat="true" ht="12.8" hidden="false" customHeight="false" outlineLevel="0" collapsed="false">
      <c r="B12" s="30"/>
      <c r="I12" s="128"/>
      <c r="L12" s="30"/>
    </row>
    <row r="13" s="24" customFormat="true" ht="12" hidden="false" customHeight="true" outlineLevel="0" collapsed="false">
      <c r="B13" s="30"/>
      <c r="D13" s="126" t="s">
        <v>19</v>
      </c>
      <c r="F13" s="3"/>
      <c r="I13" s="130" t="s">
        <v>20</v>
      </c>
      <c r="J13" s="3"/>
      <c r="L13" s="30"/>
    </row>
    <row r="14" s="24" customFormat="true" ht="12" hidden="false" customHeight="true" outlineLevel="0" collapsed="false">
      <c r="B14" s="30"/>
      <c r="D14" s="126" t="s">
        <v>21</v>
      </c>
      <c r="F14" s="3" t="s">
        <v>22</v>
      </c>
      <c r="I14" s="130" t="s">
        <v>23</v>
      </c>
      <c r="J14" s="131" t="str">
        <f aca="false">'Rekapitulace stavby'!AN8</f>
        <v>Vyplň údaj</v>
      </c>
      <c r="L14" s="30"/>
    </row>
    <row r="15" s="24" customFormat="true" ht="10.8" hidden="false" customHeight="true" outlineLevel="0" collapsed="false">
      <c r="B15" s="30"/>
      <c r="I15" s="128"/>
      <c r="L15" s="30"/>
    </row>
    <row r="16" s="24" customFormat="true" ht="12" hidden="false" customHeight="true" outlineLevel="0" collapsed="false">
      <c r="B16" s="30"/>
      <c r="D16" s="126" t="s">
        <v>26</v>
      </c>
      <c r="I16" s="130" t="s">
        <v>27</v>
      </c>
      <c r="J16" s="3" t="s">
        <v>28</v>
      </c>
      <c r="L16" s="30"/>
    </row>
    <row r="17" s="24" customFormat="true" ht="18" hidden="false" customHeight="true" outlineLevel="0" collapsed="false">
      <c r="B17" s="30"/>
      <c r="E17" s="3" t="s">
        <v>29</v>
      </c>
      <c r="I17" s="130" t="s">
        <v>30</v>
      </c>
      <c r="J17" s="3" t="s">
        <v>31</v>
      </c>
      <c r="L17" s="30"/>
    </row>
    <row r="18" s="24" customFormat="true" ht="6.95" hidden="false" customHeight="true" outlineLevel="0" collapsed="false">
      <c r="B18" s="30"/>
      <c r="I18" s="128"/>
      <c r="L18" s="30"/>
    </row>
    <row r="19" s="24" customFormat="true" ht="12" hidden="false" customHeight="true" outlineLevel="0" collapsed="false">
      <c r="B19" s="30"/>
      <c r="D19" s="126" t="s">
        <v>32</v>
      </c>
      <c r="I19" s="130" t="s">
        <v>27</v>
      </c>
      <c r="J19" s="19" t="str">
        <f aca="false">'Rekapitulace stavby'!AN13</f>
        <v>Vyplň údaj</v>
      </c>
      <c r="L19" s="30"/>
    </row>
    <row r="20" s="24" customFormat="true" ht="18" hidden="false" customHeight="true" outlineLevel="0" collapsed="false">
      <c r="B20" s="30"/>
      <c r="E20" s="132" t="str">
        <f aca="false">'Rekapitulace stavby'!E14</f>
        <v>Vyplň údaj</v>
      </c>
      <c r="F20" s="132"/>
      <c r="G20" s="132"/>
      <c r="H20" s="132"/>
      <c r="I20" s="130" t="s">
        <v>30</v>
      </c>
      <c r="J20" s="19" t="str">
        <f aca="false">'Rekapitulace stavby'!AN14</f>
        <v>Vyplň údaj</v>
      </c>
      <c r="L20" s="30"/>
    </row>
    <row r="21" s="24" customFormat="true" ht="6.95" hidden="false" customHeight="true" outlineLevel="0" collapsed="false">
      <c r="B21" s="30"/>
      <c r="I21" s="128"/>
      <c r="L21" s="30"/>
    </row>
    <row r="22" s="24" customFormat="true" ht="12" hidden="false" customHeight="true" outlineLevel="0" collapsed="false">
      <c r="B22" s="30"/>
      <c r="D22" s="126" t="s">
        <v>33</v>
      </c>
      <c r="I22" s="130" t="s">
        <v>27</v>
      </c>
      <c r="J22" s="3" t="s">
        <v>34</v>
      </c>
      <c r="L22" s="30"/>
    </row>
    <row r="23" s="24" customFormat="true" ht="18" hidden="false" customHeight="true" outlineLevel="0" collapsed="false">
      <c r="B23" s="30"/>
      <c r="E23" s="3" t="s">
        <v>35</v>
      </c>
      <c r="I23" s="130" t="s">
        <v>30</v>
      </c>
      <c r="J23" s="3" t="s">
        <v>36</v>
      </c>
      <c r="L23" s="30"/>
    </row>
    <row r="24" s="24" customFormat="true" ht="6.95" hidden="false" customHeight="true" outlineLevel="0" collapsed="false">
      <c r="B24" s="30"/>
      <c r="I24" s="128"/>
      <c r="L24" s="30"/>
    </row>
    <row r="25" s="24" customFormat="true" ht="12" hidden="false" customHeight="true" outlineLevel="0" collapsed="false">
      <c r="B25" s="30"/>
      <c r="D25" s="126" t="s">
        <v>38</v>
      </c>
      <c r="I25" s="130" t="s">
        <v>27</v>
      </c>
      <c r="J25" s="3" t="s">
        <v>34</v>
      </c>
      <c r="L25" s="30"/>
    </row>
    <row r="26" s="24" customFormat="true" ht="18" hidden="false" customHeight="true" outlineLevel="0" collapsed="false">
      <c r="B26" s="30"/>
      <c r="E26" s="3" t="s">
        <v>35</v>
      </c>
      <c r="I26" s="130" t="s">
        <v>30</v>
      </c>
      <c r="J26" s="3" t="s">
        <v>36</v>
      </c>
      <c r="L26" s="30"/>
    </row>
    <row r="27" s="24" customFormat="true" ht="6.95" hidden="false" customHeight="true" outlineLevel="0" collapsed="false">
      <c r="B27" s="30"/>
      <c r="I27" s="128"/>
      <c r="L27" s="30"/>
    </row>
    <row r="28" s="24" customFormat="true" ht="12" hidden="false" customHeight="true" outlineLevel="0" collapsed="false">
      <c r="B28" s="30"/>
      <c r="D28" s="126" t="s">
        <v>39</v>
      </c>
      <c r="I28" s="128"/>
      <c r="L28" s="30"/>
    </row>
    <row r="29" s="133" customFormat="true" ht="16.5" hidden="false" customHeight="true" outlineLevel="0" collapsed="false">
      <c r="B29" s="134"/>
      <c r="E29" s="135"/>
      <c r="F29" s="135"/>
      <c r="G29" s="135"/>
      <c r="H29" s="135"/>
      <c r="I29" s="136"/>
      <c r="L29" s="134"/>
    </row>
    <row r="30" s="24" customFormat="true" ht="6.95" hidden="false" customHeight="true" outlineLevel="0" collapsed="false">
      <c r="B30" s="30"/>
      <c r="I30" s="128"/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25.45" hidden="false" customHeight="true" outlineLevel="0" collapsed="false">
      <c r="B32" s="30"/>
      <c r="D32" s="138" t="s">
        <v>40</v>
      </c>
      <c r="I32" s="128"/>
      <c r="J32" s="139" t="n">
        <f aca="false">ROUND(J88, 2)</f>
        <v>0</v>
      </c>
      <c r="L32" s="30"/>
    </row>
    <row r="33" s="24" customFormat="true" ht="6.95" hidden="false" customHeight="true" outlineLevel="0" collapsed="false">
      <c r="B33" s="30"/>
      <c r="D33" s="58"/>
      <c r="E33" s="58"/>
      <c r="F33" s="58"/>
      <c r="G33" s="58"/>
      <c r="H33" s="58"/>
      <c r="I33" s="137"/>
      <c r="J33" s="58"/>
      <c r="K33" s="58"/>
      <c r="L33" s="30"/>
    </row>
    <row r="34" s="24" customFormat="true" ht="14.4" hidden="false" customHeight="true" outlineLevel="0" collapsed="false">
      <c r="B34" s="30"/>
      <c r="F34" s="140" t="s">
        <v>42</v>
      </c>
      <c r="I34" s="141" t="s">
        <v>41</v>
      </c>
      <c r="J34" s="140" t="s">
        <v>43</v>
      </c>
      <c r="L34" s="30"/>
    </row>
    <row r="35" s="24" customFormat="true" ht="14.4" hidden="false" customHeight="true" outlineLevel="0" collapsed="false">
      <c r="B35" s="30"/>
      <c r="D35" s="126" t="s">
        <v>44</v>
      </c>
      <c r="E35" s="126" t="s">
        <v>45</v>
      </c>
      <c r="F35" s="142" t="n">
        <f aca="false">ROUND((SUM(BE88:BE166)),  2)</f>
        <v>0</v>
      </c>
      <c r="I35" s="143" t="n">
        <v>0.21</v>
      </c>
      <c r="J35" s="142" t="n">
        <f aca="false">ROUND(((SUM(BE88:BE166))*I35),  2)</f>
        <v>0</v>
      </c>
      <c r="L35" s="30"/>
    </row>
    <row r="36" s="24" customFormat="true" ht="14.4" hidden="false" customHeight="true" outlineLevel="0" collapsed="false">
      <c r="B36" s="30"/>
      <c r="E36" s="126" t="s">
        <v>46</v>
      </c>
      <c r="F36" s="142" t="n">
        <f aca="false">ROUND((SUM(BF88:BF166)),  2)</f>
        <v>0</v>
      </c>
      <c r="I36" s="143" t="n">
        <v>0.15</v>
      </c>
      <c r="J36" s="142" t="n">
        <f aca="false">ROUND(((SUM(BF88:BF166))*I36),  2)</f>
        <v>0</v>
      </c>
      <c r="L36" s="30"/>
    </row>
    <row r="37" s="24" customFormat="true" ht="14.4" hidden="true" customHeight="true" outlineLevel="0" collapsed="false">
      <c r="B37" s="30"/>
      <c r="E37" s="126" t="s">
        <v>47</v>
      </c>
      <c r="F37" s="142" t="n">
        <f aca="false">ROUND((SUM(BG88:BG166)),  2)</f>
        <v>0</v>
      </c>
      <c r="I37" s="143" t="n">
        <v>0.21</v>
      </c>
      <c r="J37" s="142" t="n">
        <f aca="false">0</f>
        <v>0</v>
      </c>
      <c r="L37" s="30"/>
    </row>
    <row r="38" s="24" customFormat="true" ht="14.4" hidden="true" customHeight="true" outlineLevel="0" collapsed="false">
      <c r="B38" s="30"/>
      <c r="E38" s="126" t="s">
        <v>48</v>
      </c>
      <c r="F38" s="142" t="n">
        <f aca="false">ROUND((SUM(BH88:BH166)),  2)</f>
        <v>0</v>
      </c>
      <c r="I38" s="143" t="n">
        <v>0.15</v>
      </c>
      <c r="J38" s="142" t="n">
        <f aca="false">0</f>
        <v>0</v>
      </c>
      <c r="L38" s="30"/>
    </row>
    <row r="39" s="24" customFormat="true" ht="14.4" hidden="true" customHeight="true" outlineLevel="0" collapsed="false">
      <c r="B39" s="30"/>
      <c r="E39" s="126" t="s">
        <v>49</v>
      </c>
      <c r="F39" s="142" t="n">
        <f aca="false">ROUND((SUM(BI88:BI166)),  2)</f>
        <v>0</v>
      </c>
      <c r="I39" s="143" t="n">
        <v>0</v>
      </c>
      <c r="J39" s="142" t="n">
        <f aca="false">0</f>
        <v>0</v>
      </c>
      <c r="L39" s="30"/>
    </row>
    <row r="40" s="24" customFormat="true" ht="6.95" hidden="false" customHeight="true" outlineLevel="0" collapsed="false">
      <c r="B40" s="30"/>
      <c r="I40" s="128"/>
      <c r="L40" s="30"/>
    </row>
    <row r="41" s="24" customFormat="true" ht="25.45" hidden="false" customHeight="true" outlineLevel="0" collapsed="false">
      <c r="B41" s="30"/>
      <c r="C41" s="144"/>
      <c r="D41" s="145" t="s">
        <v>50</v>
      </c>
      <c r="E41" s="146"/>
      <c r="F41" s="146"/>
      <c r="G41" s="147" t="s">
        <v>51</v>
      </c>
      <c r="H41" s="148" t="s">
        <v>52</v>
      </c>
      <c r="I41" s="149"/>
      <c r="J41" s="150" t="n">
        <f aca="false">SUM(J32:J39)</f>
        <v>0</v>
      </c>
      <c r="K41" s="151"/>
      <c r="L41" s="30"/>
    </row>
    <row r="42" s="24" customFormat="true" ht="14.4" hidden="false" customHeight="true" outlineLevel="0" collapsed="false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30"/>
    </row>
    <row r="46" s="24" customFormat="true" ht="6.95" hidden="false" customHeight="true" outlineLevel="0" collapsed="false">
      <c r="B46" s="155"/>
      <c r="C46" s="156"/>
      <c r="D46" s="156"/>
      <c r="E46" s="156"/>
      <c r="F46" s="156"/>
      <c r="G46" s="156"/>
      <c r="H46" s="156"/>
      <c r="I46" s="157"/>
      <c r="J46" s="156"/>
      <c r="K46" s="156"/>
      <c r="L46" s="30"/>
    </row>
    <row r="47" s="24" customFormat="true" ht="24.95" hidden="false" customHeight="true" outlineLevel="0" collapsed="false">
      <c r="B47" s="25"/>
      <c r="C47" s="9" t="s">
        <v>111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16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158" t="str">
        <f aca="false">E7</f>
        <v>Oprava koleje v úseku Střelice - Hrušovany nad Jevišovkou_K</v>
      </c>
      <c r="F50" s="158"/>
      <c r="G50" s="158"/>
      <c r="H50" s="158"/>
      <c r="I50" s="128"/>
      <c r="J50" s="26"/>
      <c r="K50" s="26"/>
      <c r="L50" s="30"/>
    </row>
    <row r="51" customFormat="false" ht="12" hidden="false" customHeight="true" outlineLevel="0" collapsed="false">
      <c r="B51" s="7"/>
      <c r="C51" s="17" t="s">
        <v>109</v>
      </c>
      <c r="D51" s="8"/>
      <c r="E51" s="8"/>
      <c r="F51" s="8"/>
      <c r="G51" s="8"/>
      <c r="H51" s="8"/>
      <c r="J51" s="8"/>
      <c r="K51" s="8"/>
      <c r="L51" s="6"/>
    </row>
    <row r="52" s="24" customFormat="true" ht="16.5" hidden="false" customHeight="true" outlineLevel="0" collapsed="false">
      <c r="B52" s="25"/>
      <c r="C52" s="26"/>
      <c r="D52" s="26"/>
      <c r="E52" s="158" t="s">
        <v>874</v>
      </c>
      <c r="F52" s="158"/>
      <c r="G52" s="158"/>
      <c r="H52" s="158"/>
      <c r="I52" s="128"/>
      <c r="J52" s="26"/>
      <c r="K52" s="26"/>
      <c r="L52" s="30"/>
    </row>
    <row r="53" s="24" customFormat="true" ht="12" hidden="false" customHeight="true" outlineLevel="0" collapsed="false">
      <c r="B53" s="25"/>
      <c r="C53" s="17" t="s">
        <v>875</v>
      </c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6.5" hidden="false" customHeight="true" outlineLevel="0" collapsed="false">
      <c r="B54" s="25"/>
      <c r="C54" s="26"/>
      <c r="D54" s="26"/>
      <c r="E54" s="52" t="str">
        <f aca="false">E11</f>
        <v>SO 02.2 - Přejezd km 116,789 (P3935)</v>
      </c>
      <c r="F54" s="52"/>
      <c r="G54" s="52"/>
      <c r="H54" s="52"/>
      <c r="I54" s="128"/>
      <c r="J54" s="26"/>
      <c r="K54" s="26"/>
      <c r="L54" s="30"/>
    </row>
    <row r="55" s="24" customFormat="true" ht="6.95" hidden="false" customHeight="true" outlineLevel="0" collapsed="false">
      <c r="B55" s="25"/>
      <c r="C55" s="26"/>
      <c r="D55" s="26"/>
      <c r="E55" s="26"/>
      <c r="F55" s="26"/>
      <c r="G55" s="26"/>
      <c r="H55" s="26"/>
      <c r="I55" s="128"/>
      <c r="J55" s="26"/>
      <c r="K55" s="26"/>
      <c r="L55" s="30"/>
    </row>
    <row r="56" s="24" customFormat="true" ht="12" hidden="false" customHeight="true" outlineLevel="0" collapsed="false">
      <c r="B56" s="25"/>
      <c r="C56" s="17" t="s">
        <v>21</v>
      </c>
      <c r="D56" s="26"/>
      <c r="E56" s="26"/>
      <c r="F56" s="18" t="str">
        <f aca="false">F14</f>
        <v>Střelice - Hrušovany nad Jevišovkou</v>
      </c>
      <c r="G56" s="26"/>
      <c r="H56" s="26"/>
      <c r="I56" s="130" t="s">
        <v>23</v>
      </c>
      <c r="J56" s="159" t="str">
        <f aca="false">IF(J14="","",J14)</f>
        <v>Vyplň údaj</v>
      </c>
      <c r="K56" s="26"/>
      <c r="L56" s="30"/>
    </row>
    <row r="57" s="24" customFormat="true" ht="6.95" hidden="false" customHeight="true" outlineLevel="0" collapsed="false">
      <c r="B57" s="25"/>
      <c r="C57" s="26"/>
      <c r="D57" s="26"/>
      <c r="E57" s="26"/>
      <c r="F57" s="26"/>
      <c r="G57" s="26"/>
      <c r="H57" s="26"/>
      <c r="I57" s="128"/>
      <c r="J57" s="26"/>
      <c r="K57" s="26"/>
      <c r="L57" s="30"/>
    </row>
    <row r="58" s="24" customFormat="true" ht="13.65" hidden="false" customHeight="true" outlineLevel="0" collapsed="false">
      <c r="B58" s="25"/>
      <c r="C58" s="17" t="s">
        <v>26</v>
      </c>
      <c r="D58" s="26"/>
      <c r="E58" s="26"/>
      <c r="F58" s="18" t="str">
        <f aca="false">E17</f>
        <v>Správa železniční dopravní cesty,státní organizace</v>
      </c>
      <c r="G58" s="26"/>
      <c r="H58" s="26"/>
      <c r="I58" s="130" t="s">
        <v>33</v>
      </c>
      <c r="J58" s="160" t="str">
        <f aca="false">E23</f>
        <v>DMC Havlíčkův Brod, s.r.o.</v>
      </c>
      <c r="K58" s="26"/>
      <c r="L58" s="30"/>
    </row>
    <row r="59" s="24" customFormat="true" ht="13.65" hidden="false" customHeight="true" outlineLevel="0" collapsed="false">
      <c r="B59" s="25"/>
      <c r="C59" s="17" t="s">
        <v>32</v>
      </c>
      <c r="D59" s="26"/>
      <c r="E59" s="26"/>
      <c r="F59" s="18" t="str">
        <f aca="false">IF(E20="","",E20)</f>
        <v>Vyplň údaj</v>
      </c>
      <c r="G59" s="26"/>
      <c r="H59" s="26"/>
      <c r="I59" s="130" t="s">
        <v>38</v>
      </c>
      <c r="J59" s="160" t="str">
        <f aca="false">E26</f>
        <v>DMC Havlíčkův Brod, s.r.o.</v>
      </c>
      <c r="K59" s="26"/>
      <c r="L59" s="30"/>
    </row>
    <row r="60" s="24" customFormat="true" ht="10.3" hidden="false" customHeight="true" outlineLevel="0" collapsed="false">
      <c r="B60" s="25"/>
      <c r="C60" s="26"/>
      <c r="D60" s="26"/>
      <c r="E60" s="26"/>
      <c r="F60" s="26"/>
      <c r="G60" s="26"/>
      <c r="H60" s="26"/>
      <c r="I60" s="128"/>
      <c r="J60" s="26"/>
      <c r="K60" s="26"/>
      <c r="L60" s="30"/>
    </row>
    <row r="61" s="24" customFormat="true" ht="29.3" hidden="false" customHeight="true" outlineLevel="0" collapsed="false">
      <c r="B61" s="25"/>
      <c r="C61" s="161" t="s">
        <v>112</v>
      </c>
      <c r="D61" s="162"/>
      <c r="E61" s="162"/>
      <c r="F61" s="162"/>
      <c r="G61" s="162"/>
      <c r="H61" s="162"/>
      <c r="I61" s="163"/>
      <c r="J61" s="164" t="s">
        <v>113</v>
      </c>
      <c r="K61" s="162"/>
      <c r="L61" s="30"/>
    </row>
    <row r="62" s="24" customFormat="true" ht="10.3" hidden="false" customHeight="true" outlineLevel="0" collapsed="false">
      <c r="B62" s="25"/>
      <c r="C62" s="26"/>
      <c r="D62" s="26"/>
      <c r="E62" s="26"/>
      <c r="F62" s="26"/>
      <c r="G62" s="26"/>
      <c r="H62" s="26"/>
      <c r="I62" s="128"/>
      <c r="J62" s="26"/>
      <c r="K62" s="26"/>
      <c r="L62" s="30"/>
    </row>
    <row r="63" s="24" customFormat="true" ht="22.8" hidden="false" customHeight="true" outlineLevel="0" collapsed="false">
      <c r="B63" s="25"/>
      <c r="C63" s="165" t="s">
        <v>114</v>
      </c>
      <c r="D63" s="26"/>
      <c r="E63" s="26"/>
      <c r="F63" s="26"/>
      <c r="G63" s="26"/>
      <c r="H63" s="26"/>
      <c r="I63" s="128"/>
      <c r="J63" s="166" t="n">
        <f aca="false">J88</f>
        <v>0</v>
      </c>
      <c r="K63" s="26"/>
      <c r="L63" s="30"/>
      <c r="AU63" s="3" t="s">
        <v>115</v>
      </c>
    </row>
    <row r="64" s="167" customFormat="true" ht="24.95" hidden="false" customHeight="true" outlineLevel="0" collapsed="false">
      <c r="B64" s="168"/>
      <c r="C64" s="169"/>
      <c r="D64" s="170" t="s">
        <v>116</v>
      </c>
      <c r="E64" s="171"/>
      <c r="F64" s="171"/>
      <c r="G64" s="171"/>
      <c r="H64" s="171"/>
      <c r="I64" s="172"/>
      <c r="J64" s="173" t="n">
        <f aca="false">J89</f>
        <v>0</v>
      </c>
      <c r="K64" s="169"/>
      <c r="L64" s="174"/>
    </row>
    <row r="65" s="175" customFormat="true" ht="19.95" hidden="false" customHeight="true" outlineLevel="0" collapsed="false">
      <c r="B65" s="176"/>
      <c r="C65" s="106"/>
      <c r="D65" s="177" t="s">
        <v>117</v>
      </c>
      <c r="E65" s="178"/>
      <c r="F65" s="178"/>
      <c r="G65" s="178"/>
      <c r="H65" s="178"/>
      <c r="I65" s="179"/>
      <c r="J65" s="180" t="n">
        <f aca="false">J90</f>
        <v>0</v>
      </c>
      <c r="K65" s="106"/>
      <c r="L65" s="181"/>
    </row>
    <row r="66" s="167" customFormat="true" ht="24.95" hidden="false" customHeight="true" outlineLevel="0" collapsed="false">
      <c r="B66" s="168"/>
      <c r="C66" s="169"/>
      <c r="D66" s="170" t="s">
        <v>118</v>
      </c>
      <c r="E66" s="171"/>
      <c r="F66" s="171"/>
      <c r="G66" s="171"/>
      <c r="H66" s="171"/>
      <c r="I66" s="172"/>
      <c r="J66" s="173" t="n">
        <f aca="false">J136</f>
        <v>0</v>
      </c>
      <c r="K66" s="169"/>
      <c r="L66" s="174"/>
    </row>
    <row r="67" s="24" customFormat="true" ht="21.85" hidden="false" customHeight="true" outlineLevel="0" collapsed="false">
      <c r="B67" s="25"/>
      <c r="C67" s="26"/>
      <c r="D67" s="26"/>
      <c r="E67" s="26"/>
      <c r="F67" s="26"/>
      <c r="G67" s="26"/>
      <c r="H67" s="26"/>
      <c r="I67" s="128"/>
      <c r="J67" s="26"/>
      <c r="K67" s="26"/>
      <c r="L67" s="30"/>
    </row>
    <row r="68" s="24" customFormat="true" ht="6.95" hidden="false" customHeight="true" outlineLevel="0" collapsed="false">
      <c r="B68" s="44"/>
      <c r="C68" s="45"/>
      <c r="D68" s="45"/>
      <c r="E68" s="45"/>
      <c r="F68" s="45"/>
      <c r="G68" s="45"/>
      <c r="H68" s="45"/>
      <c r="I68" s="154"/>
      <c r="J68" s="45"/>
      <c r="K68" s="45"/>
      <c r="L68" s="30"/>
    </row>
    <row r="72" s="24" customFormat="true" ht="6.95" hidden="false" customHeight="true" outlineLevel="0" collapsed="false">
      <c r="B72" s="46"/>
      <c r="C72" s="47"/>
      <c r="D72" s="47"/>
      <c r="E72" s="47"/>
      <c r="F72" s="47"/>
      <c r="G72" s="47"/>
      <c r="H72" s="47"/>
      <c r="I72" s="157"/>
      <c r="J72" s="47"/>
      <c r="K72" s="47"/>
      <c r="L72" s="30"/>
    </row>
    <row r="73" s="24" customFormat="true" ht="24.95" hidden="false" customHeight="true" outlineLevel="0" collapsed="false">
      <c r="B73" s="25"/>
      <c r="C73" s="9" t="s">
        <v>119</v>
      </c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6.95" hidden="false" customHeight="true" outlineLevel="0" collapsed="false">
      <c r="B74" s="25"/>
      <c r="C74" s="26"/>
      <c r="D74" s="26"/>
      <c r="E74" s="26"/>
      <c r="F74" s="26"/>
      <c r="G74" s="26"/>
      <c r="H74" s="26"/>
      <c r="I74" s="128"/>
      <c r="J74" s="26"/>
      <c r="K74" s="26"/>
      <c r="L74" s="30"/>
    </row>
    <row r="75" s="24" customFormat="true" ht="12" hidden="false" customHeight="true" outlineLevel="0" collapsed="false">
      <c r="B75" s="25"/>
      <c r="C75" s="17" t="s">
        <v>16</v>
      </c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6.5" hidden="false" customHeight="true" outlineLevel="0" collapsed="false">
      <c r="B76" s="25"/>
      <c r="C76" s="26"/>
      <c r="D76" s="26"/>
      <c r="E76" s="158" t="str">
        <f aca="false">E7</f>
        <v>Oprava koleje v úseku Střelice - Hrušovany nad Jevišovkou_K</v>
      </c>
      <c r="F76" s="158"/>
      <c r="G76" s="158"/>
      <c r="H76" s="158"/>
      <c r="I76" s="128"/>
      <c r="J76" s="26"/>
      <c r="K76" s="26"/>
      <c r="L76" s="30"/>
    </row>
    <row r="77" customFormat="false" ht="12" hidden="false" customHeight="true" outlineLevel="0" collapsed="false">
      <c r="B77" s="7"/>
      <c r="C77" s="17" t="s">
        <v>109</v>
      </c>
      <c r="D77" s="8"/>
      <c r="E77" s="8"/>
      <c r="F77" s="8"/>
      <c r="G77" s="8"/>
      <c r="H77" s="8"/>
      <c r="J77" s="8"/>
      <c r="K77" s="8"/>
      <c r="L77" s="6"/>
    </row>
    <row r="78" s="24" customFormat="true" ht="16.5" hidden="false" customHeight="true" outlineLevel="0" collapsed="false">
      <c r="B78" s="25"/>
      <c r="C78" s="26"/>
      <c r="D78" s="26"/>
      <c r="E78" s="158" t="s">
        <v>874</v>
      </c>
      <c r="F78" s="158"/>
      <c r="G78" s="158"/>
      <c r="H78" s="158"/>
      <c r="I78" s="128"/>
      <c r="J78" s="26"/>
      <c r="K78" s="26"/>
      <c r="L78" s="30"/>
    </row>
    <row r="79" s="24" customFormat="true" ht="12" hidden="false" customHeight="true" outlineLevel="0" collapsed="false">
      <c r="B79" s="25"/>
      <c r="C79" s="17" t="s">
        <v>875</v>
      </c>
      <c r="D79" s="26"/>
      <c r="E79" s="26"/>
      <c r="F79" s="26"/>
      <c r="G79" s="26"/>
      <c r="H79" s="26"/>
      <c r="I79" s="128"/>
      <c r="J79" s="26"/>
      <c r="K79" s="26"/>
      <c r="L79" s="30"/>
    </row>
    <row r="80" s="24" customFormat="true" ht="16.5" hidden="false" customHeight="true" outlineLevel="0" collapsed="false">
      <c r="B80" s="25"/>
      <c r="C80" s="26"/>
      <c r="D80" s="26"/>
      <c r="E80" s="52" t="str">
        <f aca="false">E11</f>
        <v>SO 02.2 - Přejezd km 116,789 (P3935)</v>
      </c>
      <c r="F80" s="52"/>
      <c r="G80" s="52"/>
      <c r="H80" s="52"/>
      <c r="I80" s="128"/>
      <c r="J80" s="26"/>
      <c r="K80" s="26"/>
      <c r="L80" s="30"/>
    </row>
    <row r="81" s="24" customFormat="true" ht="6.95" hidden="false" customHeight="true" outlineLevel="0" collapsed="false">
      <c r="B81" s="25"/>
      <c r="C81" s="26"/>
      <c r="D81" s="26"/>
      <c r="E81" s="26"/>
      <c r="F81" s="26"/>
      <c r="G81" s="26"/>
      <c r="H81" s="26"/>
      <c r="I81" s="128"/>
      <c r="J81" s="26"/>
      <c r="K81" s="26"/>
      <c r="L81" s="30"/>
    </row>
    <row r="82" s="24" customFormat="true" ht="12" hidden="false" customHeight="true" outlineLevel="0" collapsed="false">
      <c r="B82" s="25"/>
      <c r="C82" s="17" t="s">
        <v>21</v>
      </c>
      <c r="D82" s="26"/>
      <c r="E82" s="26"/>
      <c r="F82" s="18" t="str">
        <f aca="false">F14</f>
        <v>Střelice - Hrušovany nad Jevišovkou</v>
      </c>
      <c r="G82" s="26"/>
      <c r="H82" s="26"/>
      <c r="I82" s="130" t="s">
        <v>23</v>
      </c>
      <c r="J82" s="159" t="str">
        <f aca="false">IF(J14="","",J14)</f>
        <v>Vyplň údaj</v>
      </c>
      <c r="K82" s="26"/>
      <c r="L82" s="30"/>
    </row>
    <row r="83" s="24" customFormat="true" ht="6.95" hidden="false" customHeight="true" outlineLevel="0" collapsed="false">
      <c r="B83" s="25"/>
      <c r="C83" s="26"/>
      <c r="D83" s="26"/>
      <c r="E83" s="26"/>
      <c r="F83" s="26"/>
      <c r="G83" s="26"/>
      <c r="H83" s="26"/>
      <c r="I83" s="128"/>
      <c r="J83" s="26"/>
      <c r="K83" s="26"/>
      <c r="L83" s="30"/>
    </row>
    <row r="84" s="24" customFormat="true" ht="13.65" hidden="false" customHeight="true" outlineLevel="0" collapsed="false">
      <c r="B84" s="25"/>
      <c r="C84" s="17" t="s">
        <v>26</v>
      </c>
      <c r="D84" s="26"/>
      <c r="E84" s="26"/>
      <c r="F84" s="18" t="str">
        <f aca="false">E17</f>
        <v>Správa železniční dopravní cesty,státní organizace</v>
      </c>
      <c r="G84" s="26"/>
      <c r="H84" s="26"/>
      <c r="I84" s="130" t="s">
        <v>33</v>
      </c>
      <c r="J84" s="160" t="str">
        <f aca="false">E23</f>
        <v>DMC Havlíčkův Brod, s.r.o.</v>
      </c>
      <c r="K84" s="26"/>
      <c r="L84" s="30"/>
    </row>
    <row r="85" s="24" customFormat="true" ht="13.65" hidden="false" customHeight="true" outlineLevel="0" collapsed="false">
      <c r="B85" s="25"/>
      <c r="C85" s="17" t="s">
        <v>32</v>
      </c>
      <c r="D85" s="26"/>
      <c r="E85" s="26"/>
      <c r="F85" s="18" t="str">
        <f aca="false">IF(E20="","",E20)</f>
        <v>Vyplň údaj</v>
      </c>
      <c r="G85" s="26"/>
      <c r="H85" s="26"/>
      <c r="I85" s="130" t="s">
        <v>38</v>
      </c>
      <c r="J85" s="160" t="str">
        <f aca="false">E26</f>
        <v>DMC Havlíčkův Brod, s.r.o.</v>
      </c>
      <c r="K85" s="26"/>
      <c r="L85" s="30"/>
    </row>
    <row r="86" s="24" customFormat="true" ht="10.3" hidden="false" customHeight="true" outlineLevel="0" collapsed="false">
      <c r="B86" s="25"/>
      <c r="C86" s="26"/>
      <c r="D86" s="26"/>
      <c r="E86" s="26"/>
      <c r="F86" s="26"/>
      <c r="G86" s="26"/>
      <c r="H86" s="26"/>
      <c r="I86" s="128"/>
      <c r="J86" s="26"/>
      <c r="K86" s="26"/>
      <c r="L86" s="30"/>
    </row>
    <row r="87" s="182" customFormat="true" ht="29.3" hidden="false" customHeight="true" outlineLevel="0" collapsed="false">
      <c r="B87" s="183"/>
      <c r="C87" s="184" t="s">
        <v>120</v>
      </c>
      <c r="D87" s="185" t="s">
        <v>59</v>
      </c>
      <c r="E87" s="185" t="s">
        <v>55</v>
      </c>
      <c r="F87" s="185" t="s">
        <v>56</v>
      </c>
      <c r="G87" s="185" t="s">
        <v>121</v>
      </c>
      <c r="H87" s="185" t="s">
        <v>122</v>
      </c>
      <c r="I87" s="186" t="s">
        <v>123</v>
      </c>
      <c r="J87" s="187" t="s">
        <v>113</v>
      </c>
      <c r="K87" s="188" t="s">
        <v>124</v>
      </c>
      <c r="L87" s="189"/>
      <c r="M87" s="70"/>
      <c r="N87" s="71" t="s">
        <v>44</v>
      </c>
      <c r="O87" s="71" t="s">
        <v>125</v>
      </c>
      <c r="P87" s="71" t="s">
        <v>126</v>
      </c>
      <c r="Q87" s="71" t="s">
        <v>127</v>
      </c>
      <c r="R87" s="71" t="s">
        <v>128</v>
      </c>
      <c r="S87" s="71" t="s">
        <v>129</v>
      </c>
      <c r="T87" s="72" t="s">
        <v>130</v>
      </c>
    </row>
    <row r="88" s="24" customFormat="true" ht="22.8" hidden="false" customHeight="true" outlineLevel="0" collapsed="false">
      <c r="B88" s="25"/>
      <c r="C88" s="78" t="s">
        <v>131</v>
      </c>
      <c r="D88" s="26"/>
      <c r="E88" s="26"/>
      <c r="F88" s="26"/>
      <c r="G88" s="26"/>
      <c r="H88" s="26"/>
      <c r="I88" s="128"/>
      <c r="J88" s="190" t="n">
        <f aca="false">BK88</f>
        <v>0</v>
      </c>
      <c r="K88" s="26"/>
      <c r="L88" s="30"/>
      <c r="M88" s="73"/>
      <c r="N88" s="74"/>
      <c r="O88" s="74"/>
      <c r="P88" s="191" t="n">
        <f aca="false">P89+P136</f>
        <v>0</v>
      </c>
      <c r="Q88" s="74"/>
      <c r="R88" s="191" t="n">
        <f aca="false">R89+R136</f>
        <v>126.79675625</v>
      </c>
      <c r="S88" s="74"/>
      <c r="T88" s="192" t="n">
        <f aca="false">T89+T136</f>
        <v>0</v>
      </c>
      <c r="AT88" s="3" t="s">
        <v>73</v>
      </c>
      <c r="AU88" s="3" t="s">
        <v>115</v>
      </c>
      <c r="BK88" s="193" t="n">
        <f aca="false">BK89+BK136</f>
        <v>0</v>
      </c>
    </row>
    <row r="89" s="194" customFormat="true" ht="25.9" hidden="false" customHeight="true" outlineLevel="0" collapsed="false">
      <c r="B89" s="195"/>
      <c r="C89" s="196"/>
      <c r="D89" s="197" t="s">
        <v>73</v>
      </c>
      <c r="E89" s="198" t="s">
        <v>132</v>
      </c>
      <c r="F89" s="198" t="s">
        <v>133</v>
      </c>
      <c r="G89" s="196"/>
      <c r="H89" s="196"/>
      <c r="I89" s="199"/>
      <c r="J89" s="200" t="n">
        <f aca="false">BK89</f>
        <v>0</v>
      </c>
      <c r="K89" s="196"/>
      <c r="L89" s="201"/>
      <c r="M89" s="202"/>
      <c r="N89" s="203"/>
      <c r="O89" s="203"/>
      <c r="P89" s="204" t="n">
        <f aca="false">P90</f>
        <v>0</v>
      </c>
      <c r="Q89" s="203"/>
      <c r="R89" s="204" t="n">
        <f aca="false">R90</f>
        <v>126.79675625</v>
      </c>
      <c r="S89" s="203"/>
      <c r="T89" s="205" t="n">
        <f aca="false">T90</f>
        <v>0</v>
      </c>
      <c r="AR89" s="206" t="s">
        <v>18</v>
      </c>
      <c r="AT89" s="207" t="s">
        <v>73</v>
      </c>
      <c r="AU89" s="207" t="s">
        <v>74</v>
      </c>
      <c r="AY89" s="206" t="s">
        <v>134</v>
      </c>
      <c r="BK89" s="208" t="n">
        <f aca="false">BK90</f>
        <v>0</v>
      </c>
    </row>
    <row r="90" s="194" customFormat="true" ht="22.8" hidden="false" customHeight="true" outlineLevel="0" collapsed="false">
      <c r="B90" s="195"/>
      <c r="C90" s="196"/>
      <c r="D90" s="197" t="s">
        <v>73</v>
      </c>
      <c r="E90" s="209" t="s">
        <v>135</v>
      </c>
      <c r="F90" s="209" t="s">
        <v>136</v>
      </c>
      <c r="G90" s="196"/>
      <c r="H90" s="196"/>
      <c r="I90" s="199"/>
      <c r="J90" s="210" t="n">
        <f aca="false">BK90</f>
        <v>0</v>
      </c>
      <c r="K90" s="196"/>
      <c r="L90" s="201"/>
      <c r="M90" s="202"/>
      <c r="N90" s="203"/>
      <c r="O90" s="203"/>
      <c r="P90" s="204" t="n">
        <f aca="false">SUM(P91:P135)</f>
        <v>0</v>
      </c>
      <c r="Q90" s="203"/>
      <c r="R90" s="204" t="n">
        <f aca="false">SUM(R91:R135)</f>
        <v>126.79675625</v>
      </c>
      <c r="S90" s="203"/>
      <c r="T90" s="205" t="n">
        <f aca="false">SUM(T91:T135)</f>
        <v>0</v>
      </c>
      <c r="AR90" s="206" t="s">
        <v>18</v>
      </c>
      <c r="AT90" s="207" t="s">
        <v>73</v>
      </c>
      <c r="AU90" s="207" t="s">
        <v>18</v>
      </c>
      <c r="AY90" s="206" t="s">
        <v>134</v>
      </c>
      <c r="BK90" s="208" t="n">
        <f aca="false">SUM(BK91:BK135)</f>
        <v>0</v>
      </c>
    </row>
    <row r="91" s="24" customFormat="true" ht="16.5" hidden="false" customHeight="true" outlineLevel="0" collapsed="false">
      <c r="B91" s="25"/>
      <c r="C91" s="211" t="s">
        <v>18</v>
      </c>
      <c r="D91" s="211" t="s">
        <v>137</v>
      </c>
      <c r="E91" s="212" t="s">
        <v>877</v>
      </c>
      <c r="F91" s="213" t="s">
        <v>878</v>
      </c>
      <c r="G91" s="214" t="s">
        <v>198</v>
      </c>
      <c r="H91" s="215" t="n">
        <v>4.815</v>
      </c>
      <c r="I91" s="216"/>
      <c r="J91" s="217" t="n">
        <f aca="false">ROUND(I91*H91,2)</f>
        <v>0</v>
      </c>
      <c r="K91" s="213" t="s">
        <v>147</v>
      </c>
      <c r="L91" s="30"/>
      <c r="M91" s="218"/>
      <c r="N91" s="219" t="s">
        <v>45</v>
      </c>
      <c r="O91" s="62"/>
      <c r="P91" s="220" t="n">
        <f aca="false">O91*H91</f>
        <v>0</v>
      </c>
      <c r="Q91" s="220" t="n">
        <v>0</v>
      </c>
      <c r="R91" s="220" t="n">
        <f aca="false">Q91*H91</f>
        <v>0</v>
      </c>
      <c r="S91" s="220" t="n">
        <v>0</v>
      </c>
      <c r="T91" s="221" t="n">
        <f aca="false">S91*H91</f>
        <v>0</v>
      </c>
      <c r="AR91" s="3" t="s">
        <v>141</v>
      </c>
      <c r="AT91" s="3" t="s">
        <v>137</v>
      </c>
      <c r="AU91" s="3" t="s">
        <v>83</v>
      </c>
      <c r="AY91" s="3" t="s">
        <v>134</v>
      </c>
      <c r="BE91" s="222" t="n">
        <f aca="false">IF(N91="základní",J91,0)</f>
        <v>0</v>
      </c>
      <c r="BF91" s="222" t="n">
        <f aca="false">IF(N91="snížená",J91,0)</f>
        <v>0</v>
      </c>
      <c r="BG91" s="222" t="n">
        <f aca="false">IF(N91="zákl. přenesená",J91,0)</f>
        <v>0</v>
      </c>
      <c r="BH91" s="222" t="n">
        <f aca="false">IF(N91="sníž. přenesená",J91,0)</f>
        <v>0</v>
      </c>
      <c r="BI91" s="222" t="n">
        <f aca="false">IF(N91="nulová",J91,0)</f>
        <v>0</v>
      </c>
      <c r="BJ91" s="3" t="s">
        <v>18</v>
      </c>
      <c r="BK91" s="222" t="n">
        <f aca="false">ROUND(I91*H91,2)</f>
        <v>0</v>
      </c>
      <c r="BL91" s="3" t="s">
        <v>141</v>
      </c>
      <c r="BM91" s="3" t="s">
        <v>1037</v>
      </c>
    </row>
    <row r="92" s="237" customFormat="true" ht="12.8" hidden="false" customHeight="false" outlineLevel="0" collapsed="false">
      <c r="B92" s="238"/>
      <c r="C92" s="239"/>
      <c r="D92" s="223" t="s">
        <v>150</v>
      </c>
      <c r="E92" s="240"/>
      <c r="F92" s="241" t="s">
        <v>1038</v>
      </c>
      <c r="G92" s="239"/>
      <c r="H92" s="242" t="n">
        <v>4.815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AT92" s="248" t="s">
        <v>150</v>
      </c>
      <c r="AU92" s="248" t="s">
        <v>83</v>
      </c>
      <c r="AV92" s="237" t="s">
        <v>83</v>
      </c>
      <c r="AW92" s="237" t="s">
        <v>37</v>
      </c>
      <c r="AX92" s="237" t="s">
        <v>18</v>
      </c>
      <c r="AY92" s="248" t="s">
        <v>134</v>
      </c>
    </row>
    <row r="93" s="24" customFormat="true" ht="16.5" hidden="false" customHeight="true" outlineLevel="0" collapsed="false">
      <c r="B93" s="25"/>
      <c r="C93" s="261" t="s">
        <v>83</v>
      </c>
      <c r="D93" s="261" t="s">
        <v>164</v>
      </c>
      <c r="E93" s="262" t="s">
        <v>881</v>
      </c>
      <c r="F93" s="263" t="s">
        <v>882</v>
      </c>
      <c r="G93" s="264" t="s">
        <v>167</v>
      </c>
      <c r="H93" s="265" t="n">
        <v>0.939</v>
      </c>
      <c r="I93" s="266"/>
      <c r="J93" s="267" t="n">
        <f aca="false">ROUND(I93*H93,2)</f>
        <v>0</v>
      </c>
      <c r="K93" s="263" t="s">
        <v>147</v>
      </c>
      <c r="L93" s="268"/>
      <c r="M93" s="269"/>
      <c r="N93" s="270" t="s">
        <v>45</v>
      </c>
      <c r="O93" s="62"/>
      <c r="P93" s="220" t="n">
        <f aca="false">O93*H93</f>
        <v>0</v>
      </c>
      <c r="Q93" s="220" t="n">
        <v>1</v>
      </c>
      <c r="R93" s="220" t="n">
        <f aca="false">Q93*H93</f>
        <v>0.939</v>
      </c>
      <c r="S93" s="220" t="n">
        <v>0</v>
      </c>
      <c r="T93" s="221" t="n">
        <f aca="false">S93*H93</f>
        <v>0</v>
      </c>
      <c r="AR93" s="3" t="s">
        <v>168</v>
      </c>
      <c r="AT93" s="3" t="s">
        <v>164</v>
      </c>
      <c r="AU93" s="3" t="s">
        <v>83</v>
      </c>
      <c r="AY93" s="3" t="s">
        <v>134</v>
      </c>
      <c r="BE93" s="222" t="n">
        <f aca="false">IF(N93="základní",J93,0)</f>
        <v>0</v>
      </c>
      <c r="BF93" s="222" t="n">
        <f aca="false">IF(N93="snížená",J93,0)</f>
        <v>0</v>
      </c>
      <c r="BG93" s="222" t="n">
        <f aca="false">IF(N93="zákl. přenesená",J93,0)</f>
        <v>0</v>
      </c>
      <c r="BH93" s="222" t="n">
        <f aca="false">IF(N93="sníž. přenesená",J93,0)</f>
        <v>0</v>
      </c>
      <c r="BI93" s="222" t="n">
        <f aca="false">IF(N93="nulová",J93,0)</f>
        <v>0</v>
      </c>
      <c r="BJ93" s="3" t="s">
        <v>18</v>
      </c>
      <c r="BK93" s="222" t="n">
        <f aca="false">ROUND(I93*H93,2)</f>
        <v>0</v>
      </c>
      <c r="BL93" s="3" t="s">
        <v>141</v>
      </c>
      <c r="BM93" s="3" t="s">
        <v>1039</v>
      </c>
    </row>
    <row r="94" s="237" customFormat="true" ht="12.8" hidden="false" customHeight="false" outlineLevel="0" collapsed="false">
      <c r="B94" s="238"/>
      <c r="C94" s="239"/>
      <c r="D94" s="223" t="s">
        <v>150</v>
      </c>
      <c r="E94" s="240"/>
      <c r="F94" s="241" t="s">
        <v>1040</v>
      </c>
      <c r="G94" s="239"/>
      <c r="H94" s="242" t="n">
        <v>0.939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AT94" s="248" t="s">
        <v>150</v>
      </c>
      <c r="AU94" s="248" t="s">
        <v>83</v>
      </c>
      <c r="AV94" s="237" t="s">
        <v>83</v>
      </c>
      <c r="AW94" s="237" t="s">
        <v>37</v>
      </c>
      <c r="AX94" s="237" t="s">
        <v>18</v>
      </c>
      <c r="AY94" s="248" t="s">
        <v>134</v>
      </c>
    </row>
    <row r="95" s="24" customFormat="true" ht="16.5" hidden="false" customHeight="true" outlineLevel="0" collapsed="false">
      <c r="B95" s="25"/>
      <c r="C95" s="211" t="s">
        <v>157</v>
      </c>
      <c r="D95" s="211" t="s">
        <v>137</v>
      </c>
      <c r="E95" s="212" t="s">
        <v>885</v>
      </c>
      <c r="F95" s="213" t="s">
        <v>886</v>
      </c>
      <c r="G95" s="214" t="s">
        <v>310</v>
      </c>
      <c r="H95" s="215" t="n">
        <v>9.6</v>
      </c>
      <c r="I95" s="216"/>
      <c r="J95" s="217" t="n">
        <f aca="false">ROUND(I95*H95,2)</f>
        <v>0</v>
      </c>
      <c r="K95" s="213" t="s">
        <v>147</v>
      </c>
      <c r="L95" s="30"/>
      <c r="M95" s="218"/>
      <c r="N95" s="219" t="s">
        <v>45</v>
      </c>
      <c r="O95" s="62"/>
      <c r="P95" s="220" t="n">
        <f aca="false">O95*H95</f>
        <v>0</v>
      </c>
      <c r="Q95" s="220" t="n">
        <v>0</v>
      </c>
      <c r="R95" s="220" t="n">
        <f aca="false">Q95*H95</f>
        <v>0</v>
      </c>
      <c r="S95" s="220" t="n">
        <v>0</v>
      </c>
      <c r="T95" s="221" t="n">
        <f aca="false">S95*H95</f>
        <v>0</v>
      </c>
      <c r="AR95" s="3" t="s">
        <v>141</v>
      </c>
      <c r="AT95" s="3" t="s">
        <v>137</v>
      </c>
      <c r="AU95" s="3" t="s">
        <v>83</v>
      </c>
      <c r="AY95" s="3" t="s">
        <v>134</v>
      </c>
      <c r="BE95" s="222" t="n">
        <f aca="false">IF(N95="základní",J95,0)</f>
        <v>0</v>
      </c>
      <c r="BF95" s="222" t="n">
        <f aca="false">IF(N95="snížená",J95,0)</f>
        <v>0</v>
      </c>
      <c r="BG95" s="222" t="n">
        <f aca="false">IF(N95="zákl. přenesená",J95,0)</f>
        <v>0</v>
      </c>
      <c r="BH95" s="222" t="n">
        <f aca="false">IF(N95="sníž. přenesená",J95,0)</f>
        <v>0</v>
      </c>
      <c r="BI95" s="222" t="n">
        <f aca="false">IF(N95="nulová",J95,0)</f>
        <v>0</v>
      </c>
      <c r="BJ95" s="3" t="s">
        <v>18</v>
      </c>
      <c r="BK95" s="222" t="n">
        <f aca="false">ROUND(I95*H95,2)</f>
        <v>0</v>
      </c>
      <c r="BL95" s="3" t="s">
        <v>141</v>
      </c>
      <c r="BM95" s="3" t="s">
        <v>1041</v>
      </c>
    </row>
    <row r="96" s="24" customFormat="true" ht="16.5" hidden="false" customHeight="true" outlineLevel="0" collapsed="false">
      <c r="B96" s="25"/>
      <c r="C96" s="261" t="s">
        <v>141</v>
      </c>
      <c r="D96" s="261" t="s">
        <v>164</v>
      </c>
      <c r="E96" s="262" t="s">
        <v>1042</v>
      </c>
      <c r="F96" s="263" t="s">
        <v>1043</v>
      </c>
      <c r="G96" s="264" t="s">
        <v>310</v>
      </c>
      <c r="H96" s="265" t="n">
        <v>9.6</v>
      </c>
      <c r="I96" s="266"/>
      <c r="J96" s="267" t="n">
        <f aca="false">ROUND(I96*H96,2)</f>
        <v>0</v>
      </c>
      <c r="K96" s="263"/>
      <c r="L96" s="268"/>
      <c r="M96" s="269"/>
      <c r="N96" s="270" t="s">
        <v>45</v>
      </c>
      <c r="O96" s="62"/>
      <c r="P96" s="220" t="n">
        <f aca="false">O96*H96</f>
        <v>0</v>
      </c>
      <c r="Q96" s="220" t="n">
        <v>0</v>
      </c>
      <c r="R96" s="220" t="n">
        <f aca="false">Q96*H96</f>
        <v>0</v>
      </c>
      <c r="S96" s="220" t="n">
        <v>0</v>
      </c>
      <c r="T96" s="221" t="n">
        <f aca="false">S96*H96</f>
        <v>0</v>
      </c>
      <c r="AR96" s="3" t="s">
        <v>168</v>
      </c>
      <c r="AT96" s="3" t="s">
        <v>164</v>
      </c>
      <c r="AU96" s="3" t="s">
        <v>83</v>
      </c>
      <c r="AY96" s="3" t="s">
        <v>134</v>
      </c>
      <c r="BE96" s="222" t="n">
        <f aca="false">IF(N96="základní",J96,0)</f>
        <v>0</v>
      </c>
      <c r="BF96" s="222" t="n">
        <f aca="false">IF(N96="snížená",J96,0)</f>
        <v>0</v>
      </c>
      <c r="BG96" s="222" t="n">
        <f aca="false">IF(N96="zákl. přenesená",J96,0)</f>
        <v>0</v>
      </c>
      <c r="BH96" s="222" t="n">
        <f aca="false">IF(N96="sníž. přenesená",J96,0)</f>
        <v>0</v>
      </c>
      <c r="BI96" s="222" t="n">
        <f aca="false">IF(N96="nulová",J96,0)</f>
        <v>0</v>
      </c>
      <c r="BJ96" s="3" t="s">
        <v>18</v>
      </c>
      <c r="BK96" s="222" t="n">
        <f aca="false">ROUND(I96*H96,2)</f>
        <v>0</v>
      </c>
      <c r="BL96" s="3" t="s">
        <v>141</v>
      </c>
      <c r="BM96" s="3" t="s">
        <v>1044</v>
      </c>
    </row>
    <row r="97" s="24" customFormat="true" ht="16.5" hidden="false" customHeight="true" outlineLevel="0" collapsed="false">
      <c r="B97" s="25"/>
      <c r="C97" s="261" t="s">
        <v>135</v>
      </c>
      <c r="D97" s="261" t="s">
        <v>164</v>
      </c>
      <c r="E97" s="262" t="s">
        <v>892</v>
      </c>
      <c r="F97" s="263" t="s">
        <v>893</v>
      </c>
      <c r="G97" s="264" t="s">
        <v>236</v>
      </c>
      <c r="H97" s="265" t="n">
        <v>12</v>
      </c>
      <c r="I97" s="266"/>
      <c r="J97" s="267" t="n">
        <f aca="false">ROUND(I97*H97,2)</f>
        <v>0</v>
      </c>
      <c r="K97" s="263" t="s">
        <v>147</v>
      </c>
      <c r="L97" s="268"/>
      <c r="M97" s="269"/>
      <c r="N97" s="270" t="s">
        <v>45</v>
      </c>
      <c r="O97" s="62"/>
      <c r="P97" s="220" t="n">
        <f aca="false">O97*H97</f>
        <v>0</v>
      </c>
      <c r="Q97" s="220" t="n">
        <v>0</v>
      </c>
      <c r="R97" s="220" t="n">
        <f aca="false">Q97*H97</f>
        <v>0</v>
      </c>
      <c r="S97" s="220" t="n">
        <v>0</v>
      </c>
      <c r="T97" s="221" t="n">
        <f aca="false">S97*H97</f>
        <v>0</v>
      </c>
      <c r="AR97" s="3" t="s">
        <v>168</v>
      </c>
      <c r="AT97" s="3" t="s">
        <v>164</v>
      </c>
      <c r="AU97" s="3" t="s">
        <v>83</v>
      </c>
      <c r="AY97" s="3" t="s">
        <v>134</v>
      </c>
      <c r="BE97" s="222" t="n">
        <f aca="false">IF(N97="základní",J97,0)</f>
        <v>0</v>
      </c>
      <c r="BF97" s="222" t="n">
        <f aca="false">IF(N97="snížená",J97,0)</f>
        <v>0</v>
      </c>
      <c r="BG97" s="222" t="n">
        <f aca="false">IF(N97="zákl. přenesená",J97,0)</f>
        <v>0</v>
      </c>
      <c r="BH97" s="222" t="n">
        <f aca="false">IF(N97="sníž. přenesená",J97,0)</f>
        <v>0</v>
      </c>
      <c r="BI97" s="222" t="n">
        <f aca="false">IF(N97="nulová",J97,0)</f>
        <v>0</v>
      </c>
      <c r="BJ97" s="3" t="s">
        <v>18</v>
      </c>
      <c r="BK97" s="222" t="n">
        <f aca="false">ROUND(I97*H97,2)</f>
        <v>0</v>
      </c>
      <c r="BL97" s="3" t="s">
        <v>141</v>
      </c>
      <c r="BM97" s="3" t="s">
        <v>1045</v>
      </c>
    </row>
    <row r="98" s="237" customFormat="true" ht="12.8" hidden="false" customHeight="false" outlineLevel="0" collapsed="false">
      <c r="B98" s="238"/>
      <c r="C98" s="239"/>
      <c r="D98" s="223" t="s">
        <v>150</v>
      </c>
      <c r="E98" s="240"/>
      <c r="F98" s="241" t="s">
        <v>1046</v>
      </c>
      <c r="G98" s="239"/>
      <c r="H98" s="242" t="n">
        <v>12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AT98" s="248" t="s">
        <v>150</v>
      </c>
      <c r="AU98" s="248" t="s">
        <v>83</v>
      </c>
      <c r="AV98" s="237" t="s">
        <v>83</v>
      </c>
      <c r="AW98" s="237" t="s">
        <v>37</v>
      </c>
      <c r="AX98" s="237" t="s">
        <v>18</v>
      </c>
      <c r="AY98" s="248" t="s">
        <v>134</v>
      </c>
    </row>
    <row r="99" s="24" customFormat="true" ht="16.5" hidden="false" customHeight="true" outlineLevel="0" collapsed="false">
      <c r="B99" s="25"/>
      <c r="C99" s="261" t="s">
        <v>174</v>
      </c>
      <c r="D99" s="261" t="s">
        <v>164</v>
      </c>
      <c r="E99" s="262" t="s">
        <v>896</v>
      </c>
      <c r="F99" s="263" t="s">
        <v>897</v>
      </c>
      <c r="G99" s="264" t="s">
        <v>160</v>
      </c>
      <c r="H99" s="265" t="n">
        <v>1.215</v>
      </c>
      <c r="I99" s="266"/>
      <c r="J99" s="267" t="n">
        <f aca="false">ROUND(I99*H99,2)</f>
        <v>0</v>
      </c>
      <c r="K99" s="263"/>
      <c r="L99" s="268"/>
      <c r="M99" s="269"/>
      <c r="N99" s="270" t="s">
        <v>45</v>
      </c>
      <c r="O99" s="62"/>
      <c r="P99" s="220" t="n">
        <f aca="false">O99*H99</f>
        <v>0</v>
      </c>
      <c r="Q99" s="220" t="n">
        <v>0</v>
      </c>
      <c r="R99" s="220" t="n">
        <f aca="false">Q99*H99</f>
        <v>0</v>
      </c>
      <c r="S99" s="220" t="n">
        <v>0</v>
      </c>
      <c r="T99" s="221" t="n">
        <f aca="false">S99*H99</f>
        <v>0</v>
      </c>
      <c r="AR99" s="3" t="s">
        <v>168</v>
      </c>
      <c r="AT99" s="3" t="s">
        <v>164</v>
      </c>
      <c r="AU99" s="3" t="s">
        <v>83</v>
      </c>
      <c r="AY99" s="3" t="s">
        <v>134</v>
      </c>
      <c r="BE99" s="222" t="n">
        <f aca="false">IF(N99="základní",J99,0)</f>
        <v>0</v>
      </c>
      <c r="BF99" s="222" t="n">
        <f aca="false">IF(N99="snížená",J99,0)</f>
        <v>0</v>
      </c>
      <c r="BG99" s="222" t="n">
        <f aca="false">IF(N99="zákl. přenesená",J99,0)</f>
        <v>0</v>
      </c>
      <c r="BH99" s="222" t="n">
        <f aca="false">IF(N99="sníž. přenesená",J99,0)</f>
        <v>0</v>
      </c>
      <c r="BI99" s="222" t="n">
        <f aca="false">IF(N99="nulová",J99,0)</f>
        <v>0</v>
      </c>
      <c r="BJ99" s="3" t="s">
        <v>18</v>
      </c>
      <c r="BK99" s="222" t="n">
        <f aca="false">ROUND(I99*H99,2)</f>
        <v>0</v>
      </c>
      <c r="BL99" s="3" t="s">
        <v>141</v>
      </c>
      <c r="BM99" s="3" t="s">
        <v>1047</v>
      </c>
    </row>
    <row r="100" s="237" customFormat="true" ht="12.8" hidden="false" customHeight="false" outlineLevel="0" collapsed="false">
      <c r="B100" s="238"/>
      <c r="C100" s="239"/>
      <c r="D100" s="223" t="s">
        <v>150</v>
      </c>
      <c r="E100" s="240"/>
      <c r="F100" s="241" t="s">
        <v>1048</v>
      </c>
      <c r="G100" s="239"/>
      <c r="H100" s="242" t="n">
        <v>1.215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AT100" s="248" t="s">
        <v>150</v>
      </c>
      <c r="AU100" s="248" t="s">
        <v>83</v>
      </c>
      <c r="AV100" s="237" t="s">
        <v>83</v>
      </c>
      <c r="AW100" s="237" t="s">
        <v>37</v>
      </c>
      <c r="AX100" s="237" t="s">
        <v>18</v>
      </c>
      <c r="AY100" s="248" t="s">
        <v>134</v>
      </c>
    </row>
    <row r="101" s="24" customFormat="true" ht="16.5" hidden="false" customHeight="true" outlineLevel="0" collapsed="false">
      <c r="B101" s="25"/>
      <c r="C101" s="261" t="s">
        <v>184</v>
      </c>
      <c r="D101" s="261" t="s">
        <v>164</v>
      </c>
      <c r="E101" s="262" t="s">
        <v>900</v>
      </c>
      <c r="F101" s="263" t="s">
        <v>901</v>
      </c>
      <c r="G101" s="264" t="s">
        <v>160</v>
      </c>
      <c r="H101" s="265" t="n">
        <v>0.81</v>
      </c>
      <c r="I101" s="266"/>
      <c r="J101" s="267" t="n">
        <f aca="false">ROUND(I101*H101,2)</f>
        <v>0</v>
      </c>
      <c r="K101" s="263"/>
      <c r="L101" s="268"/>
      <c r="M101" s="269"/>
      <c r="N101" s="270" t="s">
        <v>45</v>
      </c>
      <c r="O101" s="62"/>
      <c r="P101" s="220" t="n">
        <f aca="false">O101*H101</f>
        <v>0</v>
      </c>
      <c r="Q101" s="220" t="n">
        <v>0</v>
      </c>
      <c r="R101" s="220" t="n">
        <f aca="false">Q101*H101</f>
        <v>0</v>
      </c>
      <c r="S101" s="220" t="n">
        <v>0</v>
      </c>
      <c r="T101" s="221" t="n">
        <f aca="false">S101*H101</f>
        <v>0</v>
      </c>
      <c r="AR101" s="3" t="s">
        <v>168</v>
      </c>
      <c r="AT101" s="3" t="s">
        <v>164</v>
      </c>
      <c r="AU101" s="3" t="s">
        <v>83</v>
      </c>
      <c r="AY101" s="3" t="s">
        <v>134</v>
      </c>
      <c r="BE101" s="222" t="n">
        <f aca="false">IF(N101="základní",J101,0)</f>
        <v>0</v>
      </c>
      <c r="BF101" s="222" t="n">
        <f aca="false">IF(N101="snížená",J101,0)</f>
        <v>0</v>
      </c>
      <c r="BG101" s="222" t="n">
        <f aca="false">IF(N101="zákl. přenesená",J101,0)</f>
        <v>0</v>
      </c>
      <c r="BH101" s="222" t="n">
        <f aca="false">IF(N101="sníž. přenesená",J101,0)</f>
        <v>0</v>
      </c>
      <c r="BI101" s="222" t="n">
        <f aca="false">IF(N101="nulová",J101,0)</f>
        <v>0</v>
      </c>
      <c r="BJ101" s="3" t="s">
        <v>18</v>
      </c>
      <c r="BK101" s="222" t="n">
        <f aca="false">ROUND(I101*H101,2)</f>
        <v>0</v>
      </c>
      <c r="BL101" s="3" t="s">
        <v>141</v>
      </c>
      <c r="BM101" s="3" t="s">
        <v>1049</v>
      </c>
    </row>
    <row r="102" s="237" customFormat="true" ht="12.8" hidden="false" customHeight="false" outlineLevel="0" collapsed="false">
      <c r="B102" s="238"/>
      <c r="C102" s="239"/>
      <c r="D102" s="223" t="s">
        <v>150</v>
      </c>
      <c r="E102" s="240"/>
      <c r="F102" s="241" t="s">
        <v>1050</v>
      </c>
      <c r="G102" s="239"/>
      <c r="H102" s="242" t="n">
        <v>0.81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AT102" s="248" t="s">
        <v>150</v>
      </c>
      <c r="AU102" s="248" t="s">
        <v>83</v>
      </c>
      <c r="AV102" s="237" t="s">
        <v>83</v>
      </c>
      <c r="AW102" s="237" t="s">
        <v>37</v>
      </c>
      <c r="AX102" s="237" t="s">
        <v>18</v>
      </c>
      <c r="AY102" s="248" t="s">
        <v>134</v>
      </c>
    </row>
    <row r="103" s="24" customFormat="true" ht="16.5" hidden="false" customHeight="true" outlineLevel="0" collapsed="false">
      <c r="B103" s="25"/>
      <c r="C103" s="211" t="s">
        <v>168</v>
      </c>
      <c r="D103" s="211" t="s">
        <v>137</v>
      </c>
      <c r="E103" s="212" t="s">
        <v>916</v>
      </c>
      <c r="F103" s="213" t="s">
        <v>917</v>
      </c>
      <c r="G103" s="214" t="s">
        <v>310</v>
      </c>
      <c r="H103" s="215" t="n">
        <v>9</v>
      </c>
      <c r="I103" s="216"/>
      <c r="J103" s="217" t="n">
        <f aca="false">ROUND(I103*H103,2)</f>
        <v>0</v>
      </c>
      <c r="K103" s="213" t="s">
        <v>147</v>
      </c>
      <c r="L103" s="30"/>
      <c r="M103" s="218"/>
      <c r="N103" s="219" t="s">
        <v>45</v>
      </c>
      <c r="O103" s="62"/>
      <c r="P103" s="220" t="n">
        <f aca="false">O103*H103</f>
        <v>0</v>
      </c>
      <c r="Q103" s="220" t="n">
        <v>0</v>
      </c>
      <c r="R103" s="220" t="n">
        <f aca="false">Q103*H103</f>
        <v>0</v>
      </c>
      <c r="S103" s="220" t="n">
        <v>0</v>
      </c>
      <c r="T103" s="221" t="n">
        <f aca="false">S103*H103</f>
        <v>0</v>
      </c>
      <c r="AR103" s="3" t="s">
        <v>141</v>
      </c>
      <c r="AT103" s="3" t="s">
        <v>137</v>
      </c>
      <c r="AU103" s="3" t="s">
        <v>83</v>
      </c>
      <c r="AY103" s="3" t="s">
        <v>134</v>
      </c>
      <c r="BE103" s="222" t="n">
        <f aca="false">IF(N103="základní",J103,0)</f>
        <v>0</v>
      </c>
      <c r="BF103" s="222" t="n">
        <f aca="false">IF(N103="snížená",J103,0)</f>
        <v>0</v>
      </c>
      <c r="BG103" s="222" t="n">
        <f aca="false">IF(N103="zákl. přenesená",J103,0)</f>
        <v>0</v>
      </c>
      <c r="BH103" s="222" t="n">
        <f aca="false">IF(N103="sníž. přenesená",J103,0)</f>
        <v>0</v>
      </c>
      <c r="BI103" s="222" t="n">
        <f aca="false">IF(N103="nulová",J103,0)</f>
        <v>0</v>
      </c>
      <c r="BJ103" s="3" t="s">
        <v>18</v>
      </c>
      <c r="BK103" s="222" t="n">
        <f aca="false">ROUND(I103*H103,2)</f>
        <v>0</v>
      </c>
      <c r="BL103" s="3" t="s">
        <v>141</v>
      </c>
      <c r="BM103" s="3" t="s">
        <v>1051</v>
      </c>
    </row>
    <row r="104" s="24" customFormat="true" ht="16.5" hidden="false" customHeight="true" outlineLevel="0" collapsed="false">
      <c r="B104" s="25"/>
      <c r="C104" s="211" t="s">
        <v>202</v>
      </c>
      <c r="D104" s="211" t="s">
        <v>137</v>
      </c>
      <c r="E104" s="212" t="s">
        <v>1052</v>
      </c>
      <c r="F104" s="213" t="s">
        <v>1053</v>
      </c>
      <c r="G104" s="214" t="s">
        <v>310</v>
      </c>
      <c r="H104" s="215" t="n">
        <v>18.4</v>
      </c>
      <c r="I104" s="216"/>
      <c r="J104" s="217" t="n">
        <f aca="false">ROUND(I104*H104,2)</f>
        <v>0</v>
      </c>
      <c r="K104" s="213" t="s">
        <v>147</v>
      </c>
      <c r="L104" s="30"/>
      <c r="M104" s="218"/>
      <c r="N104" s="219" t="s">
        <v>45</v>
      </c>
      <c r="O104" s="62"/>
      <c r="P104" s="220" t="n">
        <f aca="false">O104*H104</f>
        <v>0</v>
      </c>
      <c r="Q104" s="220" t="n">
        <v>0</v>
      </c>
      <c r="R104" s="220" t="n">
        <f aca="false">Q104*H104</f>
        <v>0</v>
      </c>
      <c r="S104" s="220" t="n">
        <v>0</v>
      </c>
      <c r="T104" s="221" t="n">
        <f aca="false">S104*H104</f>
        <v>0</v>
      </c>
      <c r="AR104" s="3" t="s">
        <v>141</v>
      </c>
      <c r="AT104" s="3" t="s">
        <v>137</v>
      </c>
      <c r="AU104" s="3" t="s">
        <v>83</v>
      </c>
      <c r="AY104" s="3" t="s">
        <v>134</v>
      </c>
      <c r="BE104" s="222" t="n">
        <f aca="false">IF(N104="základní",J104,0)</f>
        <v>0</v>
      </c>
      <c r="BF104" s="222" t="n">
        <f aca="false">IF(N104="snížená",J104,0)</f>
        <v>0</v>
      </c>
      <c r="BG104" s="222" t="n">
        <f aca="false">IF(N104="zákl. přenesená",J104,0)</f>
        <v>0</v>
      </c>
      <c r="BH104" s="222" t="n">
        <f aca="false">IF(N104="sníž. přenesená",J104,0)</f>
        <v>0</v>
      </c>
      <c r="BI104" s="222" t="n">
        <f aca="false">IF(N104="nulová",J104,0)</f>
        <v>0</v>
      </c>
      <c r="BJ104" s="3" t="s">
        <v>18</v>
      </c>
      <c r="BK104" s="222" t="n">
        <f aca="false">ROUND(I104*H104,2)</f>
        <v>0</v>
      </c>
      <c r="BL104" s="3" t="s">
        <v>141</v>
      </c>
      <c r="BM104" s="3" t="s">
        <v>1054</v>
      </c>
    </row>
    <row r="105" s="237" customFormat="true" ht="12.8" hidden="false" customHeight="false" outlineLevel="0" collapsed="false">
      <c r="B105" s="238"/>
      <c r="C105" s="239"/>
      <c r="D105" s="223" t="s">
        <v>150</v>
      </c>
      <c r="E105" s="240"/>
      <c r="F105" s="241" t="s">
        <v>1055</v>
      </c>
      <c r="G105" s="239"/>
      <c r="H105" s="242" t="n">
        <v>18.4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AT105" s="248" t="s">
        <v>150</v>
      </c>
      <c r="AU105" s="248" t="s">
        <v>83</v>
      </c>
      <c r="AV105" s="237" t="s">
        <v>83</v>
      </c>
      <c r="AW105" s="237" t="s">
        <v>37</v>
      </c>
      <c r="AX105" s="237" t="s">
        <v>18</v>
      </c>
      <c r="AY105" s="248" t="s">
        <v>134</v>
      </c>
    </row>
    <row r="106" s="24" customFormat="true" ht="16.5" hidden="false" customHeight="true" outlineLevel="0" collapsed="false">
      <c r="B106" s="25"/>
      <c r="C106" s="211" t="s">
        <v>25</v>
      </c>
      <c r="D106" s="211" t="s">
        <v>137</v>
      </c>
      <c r="E106" s="212" t="s">
        <v>1056</v>
      </c>
      <c r="F106" s="213" t="s">
        <v>1057</v>
      </c>
      <c r="G106" s="214" t="s">
        <v>198</v>
      </c>
      <c r="H106" s="215" t="n">
        <v>137.5</v>
      </c>
      <c r="I106" s="216"/>
      <c r="J106" s="217" t="n">
        <f aca="false">ROUND(I106*H106,2)</f>
        <v>0</v>
      </c>
      <c r="K106" s="213" t="s">
        <v>147</v>
      </c>
      <c r="L106" s="30"/>
      <c r="M106" s="218"/>
      <c r="N106" s="219" t="s">
        <v>45</v>
      </c>
      <c r="O106" s="62"/>
      <c r="P106" s="220" t="n">
        <f aca="false">O106*H106</f>
        <v>0</v>
      </c>
      <c r="Q106" s="220" t="n">
        <v>0</v>
      </c>
      <c r="R106" s="220" t="n">
        <f aca="false">Q106*H106</f>
        <v>0</v>
      </c>
      <c r="S106" s="220" t="n">
        <v>0</v>
      </c>
      <c r="T106" s="221" t="n">
        <f aca="false">S106*H106</f>
        <v>0</v>
      </c>
      <c r="AR106" s="3" t="s">
        <v>141</v>
      </c>
      <c r="AT106" s="3" t="s">
        <v>137</v>
      </c>
      <c r="AU106" s="3" t="s">
        <v>83</v>
      </c>
      <c r="AY106" s="3" t="s">
        <v>134</v>
      </c>
      <c r="BE106" s="222" t="n">
        <f aca="false">IF(N106="základní",J106,0)</f>
        <v>0</v>
      </c>
      <c r="BF106" s="222" t="n">
        <f aca="false">IF(N106="snížená",J106,0)</f>
        <v>0</v>
      </c>
      <c r="BG106" s="222" t="n">
        <f aca="false">IF(N106="zákl. přenesená",J106,0)</f>
        <v>0</v>
      </c>
      <c r="BH106" s="222" t="n">
        <f aca="false">IF(N106="sníž. přenesená",J106,0)</f>
        <v>0</v>
      </c>
      <c r="BI106" s="222" t="n">
        <f aca="false">IF(N106="nulová",J106,0)</f>
        <v>0</v>
      </c>
      <c r="BJ106" s="3" t="s">
        <v>18</v>
      </c>
      <c r="BK106" s="222" t="n">
        <f aca="false">ROUND(I106*H106,2)</f>
        <v>0</v>
      </c>
      <c r="BL106" s="3" t="s">
        <v>141</v>
      </c>
      <c r="BM106" s="3" t="s">
        <v>1058</v>
      </c>
    </row>
    <row r="107" s="237" customFormat="true" ht="12.8" hidden="false" customHeight="false" outlineLevel="0" collapsed="false">
      <c r="B107" s="238"/>
      <c r="C107" s="239"/>
      <c r="D107" s="223" t="s">
        <v>150</v>
      </c>
      <c r="E107" s="240"/>
      <c r="F107" s="241" t="s">
        <v>1059</v>
      </c>
      <c r="G107" s="239"/>
      <c r="H107" s="242" t="n">
        <v>137.5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AT107" s="248" t="s">
        <v>150</v>
      </c>
      <c r="AU107" s="248" t="s">
        <v>83</v>
      </c>
      <c r="AV107" s="237" t="s">
        <v>83</v>
      </c>
      <c r="AW107" s="237" t="s">
        <v>37</v>
      </c>
      <c r="AX107" s="237" t="s">
        <v>18</v>
      </c>
      <c r="AY107" s="248" t="s">
        <v>134</v>
      </c>
    </row>
    <row r="108" s="24" customFormat="true" ht="16.5" hidden="false" customHeight="true" outlineLevel="0" collapsed="false">
      <c r="B108" s="25"/>
      <c r="C108" s="211" t="s">
        <v>213</v>
      </c>
      <c r="D108" s="211" t="s">
        <v>137</v>
      </c>
      <c r="E108" s="212" t="s">
        <v>933</v>
      </c>
      <c r="F108" s="213" t="s">
        <v>934</v>
      </c>
      <c r="G108" s="214" t="s">
        <v>310</v>
      </c>
      <c r="H108" s="215" t="n">
        <v>49.8</v>
      </c>
      <c r="I108" s="216"/>
      <c r="J108" s="217" t="n">
        <f aca="false">ROUND(I108*H108,2)</f>
        <v>0</v>
      </c>
      <c r="K108" s="213" t="s">
        <v>147</v>
      </c>
      <c r="L108" s="30"/>
      <c r="M108" s="218"/>
      <c r="N108" s="219" t="s">
        <v>45</v>
      </c>
      <c r="O108" s="62"/>
      <c r="P108" s="220" t="n">
        <f aca="false">O108*H108</f>
        <v>0</v>
      </c>
      <c r="Q108" s="220" t="n">
        <v>0</v>
      </c>
      <c r="R108" s="220" t="n">
        <f aca="false">Q108*H108</f>
        <v>0</v>
      </c>
      <c r="S108" s="220" t="n">
        <v>0</v>
      </c>
      <c r="T108" s="221" t="n">
        <f aca="false">S108*H108</f>
        <v>0</v>
      </c>
      <c r="AR108" s="3" t="s">
        <v>141</v>
      </c>
      <c r="AT108" s="3" t="s">
        <v>137</v>
      </c>
      <c r="AU108" s="3" t="s">
        <v>83</v>
      </c>
      <c r="AY108" s="3" t="s">
        <v>134</v>
      </c>
      <c r="BE108" s="222" t="n">
        <f aca="false">IF(N108="základní",J108,0)</f>
        <v>0</v>
      </c>
      <c r="BF108" s="222" t="n">
        <f aca="false">IF(N108="snížená",J108,0)</f>
        <v>0</v>
      </c>
      <c r="BG108" s="222" t="n">
        <f aca="false">IF(N108="zákl. přenesená",J108,0)</f>
        <v>0</v>
      </c>
      <c r="BH108" s="222" t="n">
        <f aca="false">IF(N108="sníž. přenesená",J108,0)</f>
        <v>0</v>
      </c>
      <c r="BI108" s="222" t="n">
        <f aca="false">IF(N108="nulová",J108,0)</f>
        <v>0</v>
      </c>
      <c r="BJ108" s="3" t="s">
        <v>18</v>
      </c>
      <c r="BK108" s="222" t="n">
        <f aca="false">ROUND(I108*H108,2)</f>
        <v>0</v>
      </c>
      <c r="BL108" s="3" t="s">
        <v>141</v>
      </c>
      <c r="BM108" s="3" t="s">
        <v>1060</v>
      </c>
    </row>
    <row r="109" s="237" customFormat="true" ht="12.8" hidden="false" customHeight="false" outlineLevel="0" collapsed="false">
      <c r="B109" s="238"/>
      <c r="C109" s="239"/>
      <c r="D109" s="223" t="s">
        <v>150</v>
      </c>
      <c r="E109" s="240"/>
      <c r="F109" s="241" t="s">
        <v>1061</v>
      </c>
      <c r="G109" s="239"/>
      <c r="H109" s="242" t="n">
        <v>49.8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AT109" s="248" t="s">
        <v>150</v>
      </c>
      <c r="AU109" s="248" t="s">
        <v>83</v>
      </c>
      <c r="AV109" s="237" t="s">
        <v>83</v>
      </c>
      <c r="AW109" s="237" t="s">
        <v>37</v>
      </c>
      <c r="AX109" s="237" t="s">
        <v>18</v>
      </c>
      <c r="AY109" s="248" t="s">
        <v>134</v>
      </c>
    </row>
    <row r="110" s="24" customFormat="true" ht="16.5" hidden="false" customHeight="true" outlineLevel="0" collapsed="false">
      <c r="B110" s="25"/>
      <c r="C110" s="261" t="s">
        <v>219</v>
      </c>
      <c r="D110" s="261" t="s">
        <v>164</v>
      </c>
      <c r="E110" s="262" t="s">
        <v>937</v>
      </c>
      <c r="F110" s="263" t="s">
        <v>938</v>
      </c>
      <c r="G110" s="264" t="s">
        <v>167</v>
      </c>
      <c r="H110" s="265" t="n">
        <v>0.09</v>
      </c>
      <c r="I110" s="266"/>
      <c r="J110" s="267" t="n">
        <f aca="false">ROUND(I110*H110,2)</f>
        <v>0</v>
      </c>
      <c r="K110" s="263"/>
      <c r="L110" s="268"/>
      <c r="M110" s="269"/>
      <c r="N110" s="270" t="s">
        <v>45</v>
      </c>
      <c r="O110" s="62"/>
      <c r="P110" s="220" t="n">
        <f aca="false">O110*H110</f>
        <v>0</v>
      </c>
      <c r="Q110" s="220" t="n">
        <v>0</v>
      </c>
      <c r="R110" s="220" t="n">
        <f aca="false">Q110*H110</f>
        <v>0</v>
      </c>
      <c r="S110" s="220" t="n">
        <v>0</v>
      </c>
      <c r="T110" s="221" t="n">
        <f aca="false">S110*H110</f>
        <v>0</v>
      </c>
      <c r="AR110" s="3" t="s">
        <v>168</v>
      </c>
      <c r="AT110" s="3" t="s">
        <v>164</v>
      </c>
      <c r="AU110" s="3" t="s">
        <v>83</v>
      </c>
      <c r="AY110" s="3" t="s">
        <v>134</v>
      </c>
      <c r="BE110" s="222" t="n">
        <f aca="false">IF(N110="základní",J110,0)</f>
        <v>0</v>
      </c>
      <c r="BF110" s="222" t="n">
        <f aca="false">IF(N110="snížená",J110,0)</f>
        <v>0</v>
      </c>
      <c r="BG110" s="222" t="n">
        <f aca="false">IF(N110="zákl. přenesená",J110,0)</f>
        <v>0</v>
      </c>
      <c r="BH110" s="222" t="n">
        <f aca="false">IF(N110="sníž. přenesená",J110,0)</f>
        <v>0</v>
      </c>
      <c r="BI110" s="222" t="n">
        <f aca="false">IF(N110="nulová",J110,0)</f>
        <v>0</v>
      </c>
      <c r="BJ110" s="3" t="s">
        <v>18</v>
      </c>
      <c r="BK110" s="222" t="n">
        <f aca="false">ROUND(I110*H110,2)</f>
        <v>0</v>
      </c>
      <c r="BL110" s="3" t="s">
        <v>141</v>
      </c>
      <c r="BM110" s="3" t="s">
        <v>1062</v>
      </c>
    </row>
    <row r="111" s="237" customFormat="true" ht="12.8" hidden="false" customHeight="false" outlineLevel="0" collapsed="false">
      <c r="B111" s="238"/>
      <c r="C111" s="239"/>
      <c r="D111" s="223" t="s">
        <v>150</v>
      </c>
      <c r="E111" s="240"/>
      <c r="F111" s="241" t="s">
        <v>1063</v>
      </c>
      <c r="G111" s="239"/>
      <c r="H111" s="242" t="n">
        <v>0.09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AT111" s="248" t="s">
        <v>150</v>
      </c>
      <c r="AU111" s="248" t="s">
        <v>83</v>
      </c>
      <c r="AV111" s="237" t="s">
        <v>83</v>
      </c>
      <c r="AW111" s="237" t="s">
        <v>37</v>
      </c>
      <c r="AX111" s="237" t="s">
        <v>18</v>
      </c>
      <c r="AY111" s="248" t="s">
        <v>134</v>
      </c>
    </row>
    <row r="112" s="24" customFormat="true" ht="16.5" hidden="false" customHeight="true" outlineLevel="0" collapsed="false">
      <c r="B112" s="25"/>
      <c r="C112" s="211" t="s">
        <v>227</v>
      </c>
      <c r="D112" s="211" t="s">
        <v>137</v>
      </c>
      <c r="E112" s="212" t="s">
        <v>1064</v>
      </c>
      <c r="F112" s="213" t="s">
        <v>1065</v>
      </c>
      <c r="G112" s="214" t="s">
        <v>198</v>
      </c>
      <c r="H112" s="215" t="n">
        <v>137.5</v>
      </c>
      <c r="I112" s="216"/>
      <c r="J112" s="217" t="n">
        <f aca="false">ROUND(I112*H112,2)</f>
        <v>0</v>
      </c>
      <c r="K112" s="213" t="s">
        <v>147</v>
      </c>
      <c r="L112" s="30"/>
      <c r="M112" s="218"/>
      <c r="N112" s="219" t="s">
        <v>45</v>
      </c>
      <c r="O112" s="62"/>
      <c r="P112" s="220" t="n">
        <f aca="false">O112*H112</f>
        <v>0</v>
      </c>
      <c r="Q112" s="220" t="n">
        <v>0</v>
      </c>
      <c r="R112" s="220" t="n">
        <f aca="false">Q112*H112</f>
        <v>0</v>
      </c>
      <c r="S112" s="220" t="n">
        <v>0</v>
      </c>
      <c r="T112" s="221" t="n">
        <f aca="false">S112*H112</f>
        <v>0</v>
      </c>
      <c r="AR112" s="3" t="s">
        <v>141</v>
      </c>
      <c r="AT112" s="3" t="s">
        <v>137</v>
      </c>
      <c r="AU112" s="3" t="s">
        <v>83</v>
      </c>
      <c r="AY112" s="3" t="s">
        <v>134</v>
      </c>
      <c r="BE112" s="222" t="n">
        <f aca="false">IF(N112="základní",J112,0)</f>
        <v>0</v>
      </c>
      <c r="BF112" s="222" t="n">
        <f aca="false">IF(N112="snížená",J112,0)</f>
        <v>0</v>
      </c>
      <c r="BG112" s="222" t="n">
        <f aca="false">IF(N112="zákl. přenesená",J112,0)</f>
        <v>0</v>
      </c>
      <c r="BH112" s="222" t="n">
        <f aca="false">IF(N112="sníž. přenesená",J112,0)</f>
        <v>0</v>
      </c>
      <c r="BI112" s="222" t="n">
        <f aca="false">IF(N112="nulová",J112,0)</f>
        <v>0</v>
      </c>
      <c r="BJ112" s="3" t="s">
        <v>18</v>
      </c>
      <c r="BK112" s="222" t="n">
        <f aca="false">ROUND(I112*H112,2)</f>
        <v>0</v>
      </c>
      <c r="BL112" s="3" t="s">
        <v>141</v>
      </c>
      <c r="BM112" s="3" t="s">
        <v>1066</v>
      </c>
    </row>
    <row r="113" s="237" customFormat="true" ht="12.8" hidden="false" customHeight="false" outlineLevel="0" collapsed="false">
      <c r="B113" s="238"/>
      <c r="C113" s="239"/>
      <c r="D113" s="223" t="s">
        <v>150</v>
      </c>
      <c r="E113" s="240"/>
      <c r="F113" s="241" t="s">
        <v>1059</v>
      </c>
      <c r="G113" s="239"/>
      <c r="H113" s="242" t="n">
        <v>137.5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AT113" s="248" t="s">
        <v>150</v>
      </c>
      <c r="AU113" s="248" t="s">
        <v>83</v>
      </c>
      <c r="AV113" s="237" t="s">
        <v>83</v>
      </c>
      <c r="AW113" s="237" t="s">
        <v>37</v>
      </c>
      <c r="AX113" s="237" t="s">
        <v>18</v>
      </c>
      <c r="AY113" s="248" t="s">
        <v>134</v>
      </c>
    </row>
    <row r="114" s="24" customFormat="true" ht="16.5" hidden="false" customHeight="true" outlineLevel="0" collapsed="false">
      <c r="B114" s="25"/>
      <c r="C114" s="261" t="s">
        <v>233</v>
      </c>
      <c r="D114" s="261" t="s">
        <v>164</v>
      </c>
      <c r="E114" s="262" t="s">
        <v>514</v>
      </c>
      <c r="F114" s="263" t="s">
        <v>515</v>
      </c>
      <c r="G114" s="264" t="s">
        <v>167</v>
      </c>
      <c r="H114" s="265" t="n">
        <v>18.15</v>
      </c>
      <c r="I114" s="266"/>
      <c r="J114" s="267" t="n">
        <f aca="false">ROUND(I114*H114,2)</f>
        <v>0</v>
      </c>
      <c r="K114" s="263" t="s">
        <v>147</v>
      </c>
      <c r="L114" s="268"/>
      <c r="M114" s="269"/>
      <c r="N114" s="270" t="s">
        <v>45</v>
      </c>
      <c r="O114" s="62"/>
      <c r="P114" s="220" t="n">
        <f aca="false">O114*H114</f>
        <v>0</v>
      </c>
      <c r="Q114" s="220" t="n">
        <v>1</v>
      </c>
      <c r="R114" s="220" t="n">
        <f aca="false">Q114*H114</f>
        <v>18.15</v>
      </c>
      <c r="S114" s="220" t="n">
        <v>0</v>
      </c>
      <c r="T114" s="221" t="n">
        <f aca="false">S114*H114</f>
        <v>0</v>
      </c>
      <c r="AR114" s="3" t="s">
        <v>168</v>
      </c>
      <c r="AT114" s="3" t="s">
        <v>164</v>
      </c>
      <c r="AU114" s="3" t="s">
        <v>83</v>
      </c>
      <c r="AY114" s="3" t="s">
        <v>134</v>
      </c>
      <c r="BE114" s="222" t="n">
        <f aca="false">IF(N114="základní",J114,0)</f>
        <v>0</v>
      </c>
      <c r="BF114" s="222" t="n">
        <f aca="false">IF(N114="snížená",J114,0)</f>
        <v>0</v>
      </c>
      <c r="BG114" s="222" t="n">
        <f aca="false">IF(N114="zákl. přenesená",J114,0)</f>
        <v>0</v>
      </c>
      <c r="BH114" s="222" t="n">
        <f aca="false">IF(N114="sníž. přenesená",J114,0)</f>
        <v>0</v>
      </c>
      <c r="BI114" s="222" t="n">
        <f aca="false">IF(N114="nulová",J114,0)</f>
        <v>0</v>
      </c>
      <c r="BJ114" s="3" t="s">
        <v>18</v>
      </c>
      <c r="BK114" s="222" t="n">
        <f aca="false">ROUND(I114*H114,2)</f>
        <v>0</v>
      </c>
      <c r="BL114" s="3" t="s">
        <v>141</v>
      </c>
      <c r="BM114" s="3" t="s">
        <v>1067</v>
      </c>
    </row>
    <row r="115" s="237" customFormat="true" ht="12.8" hidden="false" customHeight="false" outlineLevel="0" collapsed="false">
      <c r="B115" s="238"/>
      <c r="C115" s="239"/>
      <c r="D115" s="223" t="s">
        <v>150</v>
      </c>
      <c r="E115" s="240"/>
      <c r="F115" s="241" t="s">
        <v>1068</v>
      </c>
      <c r="G115" s="239"/>
      <c r="H115" s="242" t="n">
        <v>18.15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AT115" s="248" t="s">
        <v>150</v>
      </c>
      <c r="AU115" s="248" t="s">
        <v>83</v>
      </c>
      <c r="AV115" s="237" t="s">
        <v>83</v>
      </c>
      <c r="AW115" s="237" t="s">
        <v>37</v>
      </c>
      <c r="AX115" s="237" t="s">
        <v>18</v>
      </c>
      <c r="AY115" s="248" t="s">
        <v>134</v>
      </c>
    </row>
    <row r="116" s="24" customFormat="true" ht="16.5" hidden="false" customHeight="true" outlineLevel="0" collapsed="false">
      <c r="B116" s="25"/>
      <c r="C116" s="261" t="s">
        <v>7</v>
      </c>
      <c r="D116" s="261" t="s">
        <v>164</v>
      </c>
      <c r="E116" s="262" t="s">
        <v>951</v>
      </c>
      <c r="F116" s="263" t="s">
        <v>952</v>
      </c>
      <c r="G116" s="264" t="s">
        <v>167</v>
      </c>
      <c r="H116" s="265" t="n">
        <v>15.125</v>
      </c>
      <c r="I116" s="266"/>
      <c r="J116" s="267" t="n">
        <f aca="false">ROUND(I116*H116,2)</f>
        <v>0</v>
      </c>
      <c r="K116" s="263" t="s">
        <v>147</v>
      </c>
      <c r="L116" s="268"/>
      <c r="M116" s="269"/>
      <c r="N116" s="270" t="s">
        <v>45</v>
      </c>
      <c r="O116" s="62"/>
      <c r="P116" s="220" t="n">
        <f aca="false">O116*H116</f>
        <v>0</v>
      </c>
      <c r="Q116" s="220" t="n">
        <v>1</v>
      </c>
      <c r="R116" s="220" t="n">
        <f aca="false">Q116*H116</f>
        <v>15.125</v>
      </c>
      <c r="S116" s="220" t="n">
        <v>0</v>
      </c>
      <c r="T116" s="221" t="n">
        <f aca="false">S116*H116</f>
        <v>0</v>
      </c>
      <c r="AR116" s="3" t="s">
        <v>168</v>
      </c>
      <c r="AT116" s="3" t="s">
        <v>164</v>
      </c>
      <c r="AU116" s="3" t="s">
        <v>83</v>
      </c>
      <c r="AY116" s="3" t="s">
        <v>134</v>
      </c>
      <c r="BE116" s="222" t="n">
        <f aca="false">IF(N116="základní",J116,0)</f>
        <v>0</v>
      </c>
      <c r="BF116" s="222" t="n">
        <f aca="false">IF(N116="snížená",J116,0)</f>
        <v>0</v>
      </c>
      <c r="BG116" s="222" t="n">
        <f aca="false">IF(N116="zákl. přenesená",J116,0)</f>
        <v>0</v>
      </c>
      <c r="BH116" s="222" t="n">
        <f aca="false">IF(N116="sníž. přenesená",J116,0)</f>
        <v>0</v>
      </c>
      <c r="BI116" s="222" t="n">
        <f aca="false">IF(N116="nulová",J116,0)</f>
        <v>0</v>
      </c>
      <c r="BJ116" s="3" t="s">
        <v>18</v>
      </c>
      <c r="BK116" s="222" t="n">
        <f aca="false">ROUND(I116*H116,2)</f>
        <v>0</v>
      </c>
      <c r="BL116" s="3" t="s">
        <v>141</v>
      </c>
      <c r="BM116" s="3" t="s">
        <v>1069</v>
      </c>
    </row>
    <row r="117" s="237" customFormat="true" ht="12.8" hidden="false" customHeight="false" outlineLevel="0" collapsed="false">
      <c r="B117" s="238"/>
      <c r="C117" s="239"/>
      <c r="D117" s="223" t="s">
        <v>150</v>
      </c>
      <c r="E117" s="240"/>
      <c r="F117" s="241" t="s">
        <v>1070</v>
      </c>
      <c r="G117" s="239"/>
      <c r="H117" s="242" t="n">
        <v>15.125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150</v>
      </c>
      <c r="AU117" s="248" t="s">
        <v>83</v>
      </c>
      <c r="AV117" s="237" t="s">
        <v>83</v>
      </c>
      <c r="AW117" s="237" t="s">
        <v>37</v>
      </c>
      <c r="AX117" s="237" t="s">
        <v>18</v>
      </c>
      <c r="AY117" s="248" t="s">
        <v>134</v>
      </c>
    </row>
    <row r="118" s="24" customFormat="true" ht="16.5" hidden="false" customHeight="true" outlineLevel="0" collapsed="false">
      <c r="B118" s="25"/>
      <c r="C118" s="261" t="s">
        <v>245</v>
      </c>
      <c r="D118" s="261" t="s">
        <v>164</v>
      </c>
      <c r="E118" s="262" t="s">
        <v>947</v>
      </c>
      <c r="F118" s="263" t="s">
        <v>948</v>
      </c>
      <c r="G118" s="264" t="s">
        <v>167</v>
      </c>
      <c r="H118" s="265" t="n">
        <v>12.1</v>
      </c>
      <c r="I118" s="266"/>
      <c r="J118" s="267" t="n">
        <f aca="false">ROUND(I118*H118,2)</f>
        <v>0</v>
      </c>
      <c r="K118" s="263" t="s">
        <v>147</v>
      </c>
      <c r="L118" s="268"/>
      <c r="M118" s="269"/>
      <c r="N118" s="270" t="s">
        <v>45</v>
      </c>
      <c r="O118" s="62"/>
      <c r="P118" s="220" t="n">
        <f aca="false">O118*H118</f>
        <v>0</v>
      </c>
      <c r="Q118" s="220" t="n">
        <v>1</v>
      </c>
      <c r="R118" s="220" t="n">
        <f aca="false">Q118*H118</f>
        <v>12.1</v>
      </c>
      <c r="S118" s="220" t="n">
        <v>0</v>
      </c>
      <c r="T118" s="221" t="n">
        <f aca="false">S118*H118</f>
        <v>0</v>
      </c>
      <c r="AR118" s="3" t="s">
        <v>168</v>
      </c>
      <c r="AT118" s="3" t="s">
        <v>164</v>
      </c>
      <c r="AU118" s="3" t="s">
        <v>83</v>
      </c>
      <c r="AY118" s="3" t="s">
        <v>134</v>
      </c>
      <c r="BE118" s="222" t="n">
        <f aca="false">IF(N118="základní",J118,0)</f>
        <v>0</v>
      </c>
      <c r="BF118" s="222" t="n">
        <f aca="false">IF(N118="snížená",J118,0)</f>
        <v>0</v>
      </c>
      <c r="BG118" s="222" t="n">
        <f aca="false">IF(N118="zákl. přenesená",J118,0)</f>
        <v>0</v>
      </c>
      <c r="BH118" s="222" t="n">
        <f aca="false">IF(N118="sníž. přenesená",J118,0)</f>
        <v>0</v>
      </c>
      <c r="BI118" s="222" t="n">
        <f aca="false">IF(N118="nulová",J118,0)</f>
        <v>0</v>
      </c>
      <c r="BJ118" s="3" t="s">
        <v>18</v>
      </c>
      <c r="BK118" s="222" t="n">
        <f aca="false">ROUND(I118*H118,2)</f>
        <v>0</v>
      </c>
      <c r="BL118" s="3" t="s">
        <v>141</v>
      </c>
      <c r="BM118" s="3" t="s">
        <v>1071</v>
      </c>
    </row>
    <row r="119" s="237" customFormat="true" ht="12.8" hidden="false" customHeight="false" outlineLevel="0" collapsed="false">
      <c r="B119" s="238"/>
      <c r="C119" s="239"/>
      <c r="D119" s="223" t="s">
        <v>150</v>
      </c>
      <c r="E119" s="240"/>
      <c r="F119" s="241" t="s">
        <v>1072</v>
      </c>
      <c r="G119" s="239"/>
      <c r="H119" s="242" t="n">
        <v>12.1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AT119" s="248" t="s">
        <v>150</v>
      </c>
      <c r="AU119" s="248" t="s">
        <v>83</v>
      </c>
      <c r="AV119" s="237" t="s">
        <v>83</v>
      </c>
      <c r="AW119" s="237" t="s">
        <v>37</v>
      </c>
      <c r="AX119" s="237" t="s">
        <v>18</v>
      </c>
      <c r="AY119" s="248" t="s">
        <v>134</v>
      </c>
    </row>
    <row r="120" s="24" customFormat="true" ht="16.5" hidden="false" customHeight="true" outlineLevel="0" collapsed="false">
      <c r="B120" s="25"/>
      <c r="C120" s="261" t="s">
        <v>249</v>
      </c>
      <c r="D120" s="261" t="s">
        <v>164</v>
      </c>
      <c r="E120" s="262" t="s">
        <v>955</v>
      </c>
      <c r="F120" s="263" t="s">
        <v>956</v>
      </c>
      <c r="G120" s="264" t="s">
        <v>167</v>
      </c>
      <c r="H120" s="265" t="n">
        <v>0.117</v>
      </c>
      <c r="I120" s="266"/>
      <c r="J120" s="267" t="n">
        <f aca="false">ROUND(I120*H120,2)</f>
        <v>0</v>
      </c>
      <c r="K120" s="263"/>
      <c r="L120" s="268"/>
      <c r="M120" s="269"/>
      <c r="N120" s="270" t="s">
        <v>45</v>
      </c>
      <c r="O120" s="62"/>
      <c r="P120" s="220" t="n">
        <f aca="false">O120*H120</f>
        <v>0</v>
      </c>
      <c r="Q120" s="220" t="n">
        <v>0</v>
      </c>
      <c r="R120" s="220" t="n">
        <f aca="false">Q120*H120</f>
        <v>0</v>
      </c>
      <c r="S120" s="220" t="n">
        <v>0</v>
      </c>
      <c r="T120" s="221" t="n">
        <f aca="false">S120*H120</f>
        <v>0</v>
      </c>
      <c r="AR120" s="3" t="s">
        <v>168</v>
      </c>
      <c r="AT120" s="3" t="s">
        <v>164</v>
      </c>
      <c r="AU120" s="3" t="s">
        <v>83</v>
      </c>
      <c r="AY120" s="3" t="s">
        <v>134</v>
      </c>
      <c r="BE120" s="222" t="n">
        <f aca="false">IF(N120="základní",J120,0)</f>
        <v>0</v>
      </c>
      <c r="BF120" s="222" t="n">
        <f aca="false">IF(N120="snížená",J120,0)</f>
        <v>0</v>
      </c>
      <c r="BG120" s="222" t="n">
        <f aca="false">IF(N120="zákl. přenesená",J120,0)</f>
        <v>0</v>
      </c>
      <c r="BH120" s="222" t="n">
        <f aca="false">IF(N120="sníž. přenesená",J120,0)</f>
        <v>0</v>
      </c>
      <c r="BI120" s="222" t="n">
        <f aca="false">IF(N120="nulová",J120,0)</f>
        <v>0</v>
      </c>
      <c r="BJ120" s="3" t="s">
        <v>18</v>
      </c>
      <c r="BK120" s="222" t="n">
        <f aca="false">ROUND(I120*H120,2)</f>
        <v>0</v>
      </c>
      <c r="BL120" s="3" t="s">
        <v>141</v>
      </c>
      <c r="BM120" s="3" t="s">
        <v>1073</v>
      </c>
    </row>
    <row r="121" s="237" customFormat="true" ht="12.8" hidden="false" customHeight="false" outlineLevel="0" collapsed="false">
      <c r="B121" s="238"/>
      <c r="C121" s="239"/>
      <c r="D121" s="223" t="s">
        <v>150</v>
      </c>
      <c r="E121" s="240"/>
      <c r="F121" s="241" t="s">
        <v>1074</v>
      </c>
      <c r="G121" s="239"/>
      <c r="H121" s="242" t="n">
        <v>0.117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AT121" s="248" t="s">
        <v>150</v>
      </c>
      <c r="AU121" s="248" t="s">
        <v>83</v>
      </c>
      <c r="AV121" s="237" t="s">
        <v>83</v>
      </c>
      <c r="AW121" s="237" t="s">
        <v>37</v>
      </c>
      <c r="AX121" s="237" t="s">
        <v>18</v>
      </c>
      <c r="AY121" s="248" t="s">
        <v>134</v>
      </c>
    </row>
    <row r="122" s="24" customFormat="true" ht="16.5" hidden="false" customHeight="true" outlineLevel="0" collapsed="false">
      <c r="B122" s="25"/>
      <c r="C122" s="211" t="s">
        <v>253</v>
      </c>
      <c r="D122" s="211" t="s">
        <v>137</v>
      </c>
      <c r="E122" s="212" t="s">
        <v>1075</v>
      </c>
      <c r="F122" s="213" t="s">
        <v>1076</v>
      </c>
      <c r="G122" s="214" t="s">
        <v>198</v>
      </c>
      <c r="H122" s="215" t="n">
        <v>137.5</v>
      </c>
      <c r="I122" s="216"/>
      <c r="J122" s="217" t="n">
        <f aca="false">ROUND(I122*H122,2)</f>
        <v>0</v>
      </c>
      <c r="K122" s="213" t="s">
        <v>147</v>
      </c>
      <c r="L122" s="30"/>
      <c r="M122" s="218"/>
      <c r="N122" s="219" t="s">
        <v>45</v>
      </c>
      <c r="O122" s="62"/>
      <c r="P122" s="220" t="n">
        <f aca="false">O122*H122</f>
        <v>0</v>
      </c>
      <c r="Q122" s="220" t="n">
        <v>0</v>
      </c>
      <c r="R122" s="220" t="n">
        <f aca="false">Q122*H122</f>
        <v>0</v>
      </c>
      <c r="S122" s="220" t="n">
        <v>0</v>
      </c>
      <c r="T122" s="221" t="n">
        <f aca="false">S122*H122</f>
        <v>0</v>
      </c>
      <c r="AR122" s="3" t="s">
        <v>141</v>
      </c>
      <c r="AT122" s="3" t="s">
        <v>137</v>
      </c>
      <c r="AU122" s="3" t="s">
        <v>83</v>
      </c>
      <c r="AY122" s="3" t="s">
        <v>134</v>
      </c>
      <c r="BE122" s="222" t="n">
        <f aca="false">IF(N122="základní",J122,0)</f>
        <v>0</v>
      </c>
      <c r="BF122" s="222" t="n">
        <f aca="false">IF(N122="snížená",J122,0)</f>
        <v>0</v>
      </c>
      <c r="BG122" s="222" t="n">
        <f aca="false">IF(N122="zákl. přenesená",J122,0)</f>
        <v>0</v>
      </c>
      <c r="BH122" s="222" t="n">
        <f aca="false">IF(N122="sníž. přenesená",J122,0)</f>
        <v>0</v>
      </c>
      <c r="BI122" s="222" t="n">
        <f aca="false">IF(N122="nulová",J122,0)</f>
        <v>0</v>
      </c>
      <c r="BJ122" s="3" t="s">
        <v>18</v>
      </c>
      <c r="BK122" s="222" t="n">
        <f aca="false">ROUND(I122*H122,2)</f>
        <v>0</v>
      </c>
      <c r="BL122" s="3" t="s">
        <v>141</v>
      </c>
      <c r="BM122" s="3" t="s">
        <v>1077</v>
      </c>
    </row>
    <row r="123" s="24" customFormat="true" ht="16.5" hidden="false" customHeight="true" outlineLevel="0" collapsed="false">
      <c r="B123" s="25"/>
      <c r="C123" s="261" t="s">
        <v>257</v>
      </c>
      <c r="D123" s="261" t="s">
        <v>164</v>
      </c>
      <c r="E123" s="262" t="s">
        <v>655</v>
      </c>
      <c r="F123" s="263" t="s">
        <v>656</v>
      </c>
      <c r="G123" s="264" t="s">
        <v>198</v>
      </c>
      <c r="H123" s="265" t="n">
        <v>144.375</v>
      </c>
      <c r="I123" s="266"/>
      <c r="J123" s="267" t="n">
        <f aca="false">ROUND(I123*H123,2)</f>
        <v>0</v>
      </c>
      <c r="K123" s="263" t="s">
        <v>147</v>
      </c>
      <c r="L123" s="268"/>
      <c r="M123" s="269"/>
      <c r="N123" s="270" t="s">
        <v>45</v>
      </c>
      <c r="O123" s="62"/>
      <c r="P123" s="220" t="n">
        <f aca="false">O123*H123</f>
        <v>0</v>
      </c>
      <c r="Q123" s="220" t="n">
        <v>0.00031</v>
      </c>
      <c r="R123" s="220" t="n">
        <f aca="false">Q123*H123</f>
        <v>0.04475625</v>
      </c>
      <c r="S123" s="220" t="n">
        <v>0</v>
      </c>
      <c r="T123" s="221" t="n">
        <f aca="false">S123*H123</f>
        <v>0</v>
      </c>
      <c r="AR123" s="3" t="s">
        <v>168</v>
      </c>
      <c r="AT123" s="3" t="s">
        <v>164</v>
      </c>
      <c r="AU123" s="3" t="s">
        <v>83</v>
      </c>
      <c r="AY123" s="3" t="s">
        <v>134</v>
      </c>
      <c r="BE123" s="222" t="n">
        <f aca="false">IF(N123="základní",J123,0)</f>
        <v>0</v>
      </c>
      <c r="BF123" s="222" t="n">
        <f aca="false">IF(N123="snížená",J123,0)</f>
        <v>0</v>
      </c>
      <c r="BG123" s="222" t="n">
        <f aca="false">IF(N123="zákl. přenesená",J123,0)</f>
        <v>0</v>
      </c>
      <c r="BH123" s="222" t="n">
        <f aca="false">IF(N123="sníž. přenesená",J123,0)</f>
        <v>0</v>
      </c>
      <c r="BI123" s="222" t="n">
        <f aca="false">IF(N123="nulová",J123,0)</f>
        <v>0</v>
      </c>
      <c r="BJ123" s="3" t="s">
        <v>18</v>
      </c>
      <c r="BK123" s="222" t="n">
        <f aca="false">ROUND(I123*H123,2)</f>
        <v>0</v>
      </c>
      <c r="BL123" s="3" t="s">
        <v>141</v>
      </c>
      <c r="BM123" s="3" t="s">
        <v>1078</v>
      </c>
    </row>
    <row r="124" s="237" customFormat="true" ht="12.8" hidden="false" customHeight="false" outlineLevel="0" collapsed="false">
      <c r="B124" s="238"/>
      <c r="C124" s="239"/>
      <c r="D124" s="223" t="s">
        <v>150</v>
      </c>
      <c r="E124" s="240"/>
      <c r="F124" s="241" t="s">
        <v>1079</v>
      </c>
      <c r="G124" s="239"/>
      <c r="H124" s="242" t="n">
        <v>144.375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AT124" s="248" t="s">
        <v>150</v>
      </c>
      <c r="AU124" s="248" t="s">
        <v>83</v>
      </c>
      <c r="AV124" s="237" t="s">
        <v>83</v>
      </c>
      <c r="AW124" s="237" t="s">
        <v>37</v>
      </c>
      <c r="AX124" s="237" t="s">
        <v>18</v>
      </c>
      <c r="AY124" s="248" t="s">
        <v>134</v>
      </c>
    </row>
    <row r="125" s="24" customFormat="true" ht="16.5" hidden="false" customHeight="true" outlineLevel="0" collapsed="false">
      <c r="B125" s="25"/>
      <c r="C125" s="211" t="s">
        <v>261</v>
      </c>
      <c r="D125" s="211" t="s">
        <v>137</v>
      </c>
      <c r="E125" s="212" t="s">
        <v>620</v>
      </c>
      <c r="F125" s="213" t="s">
        <v>621</v>
      </c>
      <c r="G125" s="214" t="s">
        <v>198</v>
      </c>
      <c r="H125" s="215" t="n">
        <v>275</v>
      </c>
      <c r="I125" s="216"/>
      <c r="J125" s="217" t="n">
        <f aca="false">ROUND(I125*H125,2)</f>
        <v>0</v>
      </c>
      <c r="K125" s="213" t="s">
        <v>147</v>
      </c>
      <c r="L125" s="30"/>
      <c r="M125" s="218"/>
      <c r="N125" s="219" t="s">
        <v>45</v>
      </c>
      <c r="O125" s="62"/>
      <c r="P125" s="220" t="n">
        <f aca="false">O125*H125</f>
        <v>0</v>
      </c>
      <c r="Q125" s="220" t="n">
        <v>0</v>
      </c>
      <c r="R125" s="220" t="n">
        <f aca="false">Q125*H125</f>
        <v>0</v>
      </c>
      <c r="S125" s="220" t="n">
        <v>0</v>
      </c>
      <c r="T125" s="221" t="n">
        <f aca="false">S125*H125</f>
        <v>0</v>
      </c>
      <c r="AR125" s="3" t="s">
        <v>141</v>
      </c>
      <c r="AT125" s="3" t="s">
        <v>137</v>
      </c>
      <c r="AU125" s="3" t="s">
        <v>83</v>
      </c>
      <c r="AY125" s="3" t="s">
        <v>134</v>
      </c>
      <c r="BE125" s="222" t="n">
        <f aca="false">IF(N125="základní",J125,0)</f>
        <v>0</v>
      </c>
      <c r="BF125" s="222" t="n">
        <f aca="false">IF(N125="snížená",J125,0)</f>
        <v>0</v>
      </c>
      <c r="BG125" s="222" t="n">
        <f aca="false">IF(N125="zákl. přenesená",J125,0)</f>
        <v>0</v>
      </c>
      <c r="BH125" s="222" t="n">
        <f aca="false">IF(N125="sníž. přenesená",J125,0)</f>
        <v>0</v>
      </c>
      <c r="BI125" s="222" t="n">
        <f aca="false">IF(N125="nulová",J125,0)</f>
        <v>0</v>
      </c>
      <c r="BJ125" s="3" t="s">
        <v>18</v>
      </c>
      <c r="BK125" s="222" t="n">
        <f aca="false">ROUND(I125*H125,2)</f>
        <v>0</v>
      </c>
      <c r="BL125" s="3" t="s">
        <v>141</v>
      </c>
      <c r="BM125" s="3" t="s">
        <v>1080</v>
      </c>
    </row>
    <row r="126" s="24" customFormat="true" ht="12.8" hidden="false" customHeight="false" outlineLevel="0" collapsed="false">
      <c r="B126" s="25"/>
      <c r="C126" s="26"/>
      <c r="D126" s="223" t="s">
        <v>143</v>
      </c>
      <c r="E126" s="26"/>
      <c r="F126" s="224" t="s">
        <v>623</v>
      </c>
      <c r="G126" s="26"/>
      <c r="H126" s="26"/>
      <c r="I126" s="128"/>
      <c r="J126" s="26"/>
      <c r="K126" s="26"/>
      <c r="L126" s="30"/>
      <c r="M126" s="225"/>
      <c r="N126" s="62"/>
      <c r="O126" s="62"/>
      <c r="P126" s="62"/>
      <c r="Q126" s="62"/>
      <c r="R126" s="62"/>
      <c r="S126" s="62"/>
      <c r="T126" s="63"/>
      <c r="AT126" s="3" t="s">
        <v>143</v>
      </c>
      <c r="AU126" s="3" t="s">
        <v>83</v>
      </c>
    </row>
    <row r="127" s="237" customFormat="true" ht="12.8" hidden="false" customHeight="false" outlineLevel="0" collapsed="false">
      <c r="B127" s="238"/>
      <c r="C127" s="239"/>
      <c r="D127" s="223" t="s">
        <v>150</v>
      </c>
      <c r="E127" s="240"/>
      <c r="F127" s="241" t="s">
        <v>1081</v>
      </c>
      <c r="G127" s="239"/>
      <c r="H127" s="242" t="n">
        <v>275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AT127" s="248" t="s">
        <v>150</v>
      </c>
      <c r="AU127" s="248" t="s">
        <v>83</v>
      </c>
      <c r="AV127" s="237" t="s">
        <v>83</v>
      </c>
      <c r="AW127" s="237" t="s">
        <v>37</v>
      </c>
      <c r="AX127" s="237" t="s">
        <v>18</v>
      </c>
      <c r="AY127" s="248" t="s">
        <v>134</v>
      </c>
    </row>
    <row r="128" s="24" customFormat="true" ht="16.5" hidden="false" customHeight="true" outlineLevel="0" collapsed="false">
      <c r="B128" s="25"/>
      <c r="C128" s="261" t="s">
        <v>6</v>
      </c>
      <c r="D128" s="261" t="s">
        <v>164</v>
      </c>
      <c r="E128" s="262" t="s">
        <v>635</v>
      </c>
      <c r="F128" s="263" t="s">
        <v>636</v>
      </c>
      <c r="G128" s="264" t="s">
        <v>167</v>
      </c>
      <c r="H128" s="265" t="n">
        <v>80.438</v>
      </c>
      <c r="I128" s="266"/>
      <c r="J128" s="267" t="n">
        <f aca="false">ROUND(I128*H128,2)</f>
        <v>0</v>
      </c>
      <c r="K128" s="263" t="s">
        <v>147</v>
      </c>
      <c r="L128" s="268"/>
      <c r="M128" s="269"/>
      <c r="N128" s="270" t="s">
        <v>45</v>
      </c>
      <c r="O128" s="62"/>
      <c r="P128" s="220" t="n">
        <f aca="false">O128*H128</f>
        <v>0</v>
      </c>
      <c r="Q128" s="220" t="n">
        <v>1</v>
      </c>
      <c r="R128" s="220" t="n">
        <f aca="false">Q128*H128</f>
        <v>80.438</v>
      </c>
      <c r="S128" s="220" t="n">
        <v>0</v>
      </c>
      <c r="T128" s="221" t="n">
        <f aca="false">S128*H128</f>
        <v>0</v>
      </c>
      <c r="AR128" s="3" t="s">
        <v>168</v>
      </c>
      <c r="AT128" s="3" t="s">
        <v>164</v>
      </c>
      <c r="AU128" s="3" t="s">
        <v>83</v>
      </c>
      <c r="AY128" s="3" t="s">
        <v>134</v>
      </c>
      <c r="BE128" s="222" t="n">
        <f aca="false">IF(N128="základní",J128,0)</f>
        <v>0</v>
      </c>
      <c r="BF128" s="222" t="n">
        <f aca="false">IF(N128="snížená",J128,0)</f>
        <v>0</v>
      </c>
      <c r="BG128" s="222" t="n">
        <f aca="false">IF(N128="zákl. přenesená",J128,0)</f>
        <v>0</v>
      </c>
      <c r="BH128" s="222" t="n">
        <f aca="false">IF(N128="sníž. přenesená",J128,0)</f>
        <v>0</v>
      </c>
      <c r="BI128" s="222" t="n">
        <f aca="false">IF(N128="nulová",J128,0)</f>
        <v>0</v>
      </c>
      <c r="BJ128" s="3" t="s">
        <v>18</v>
      </c>
      <c r="BK128" s="222" t="n">
        <f aca="false">ROUND(I128*H128,2)</f>
        <v>0</v>
      </c>
      <c r="BL128" s="3" t="s">
        <v>141</v>
      </c>
      <c r="BM128" s="3" t="s">
        <v>1082</v>
      </c>
    </row>
    <row r="129" s="237" customFormat="true" ht="12.8" hidden="false" customHeight="false" outlineLevel="0" collapsed="false">
      <c r="B129" s="238"/>
      <c r="C129" s="239"/>
      <c r="D129" s="223" t="s">
        <v>150</v>
      </c>
      <c r="E129" s="240"/>
      <c r="F129" s="241" t="s">
        <v>1083</v>
      </c>
      <c r="G129" s="239"/>
      <c r="H129" s="242" t="n">
        <v>80.438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150</v>
      </c>
      <c r="AU129" s="248" t="s">
        <v>83</v>
      </c>
      <c r="AV129" s="237" t="s">
        <v>83</v>
      </c>
      <c r="AW129" s="237" t="s">
        <v>37</v>
      </c>
      <c r="AX129" s="237" t="s">
        <v>18</v>
      </c>
      <c r="AY129" s="248" t="s">
        <v>134</v>
      </c>
    </row>
    <row r="130" s="24" customFormat="true" ht="16.5" hidden="false" customHeight="true" outlineLevel="0" collapsed="false">
      <c r="B130" s="25"/>
      <c r="C130" s="211" t="s">
        <v>271</v>
      </c>
      <c r="D130" s="211" t="s">
        <v>137</v>
      </c>
      <c r="E130" s="212" t="s">
        <v>1084</v>
      </c>
      <c r="F130" s="213" t="s">
        <v>1085</v>
      </c>
      <c r="G130" s="214" t="s">
        <v>310</v>
      </c>
      <c r="H130" s="215" t="n">
        <v>36</v>
      </c>
      <c r="I130" s="216"/>
      <c r="J130" s="217" t="n">
        <f aca="false">ROUND(I130*H130,2)</f>
        <v>0</v>
      </c>
      <c r="K130" s="213"/>
      <c r="L130" s="30"/>
      <c r="M130" s="218"/>
      <c r="N130" s="219" t="s">
        <v>45</v>
      </c>
      <c r="O130" s="62"/>
      <c r="P130" s="220" t="n">
        <f aca="false">O130*H130</f>
        <v>0</v>
      </c>
      <c r="Q130" s="220" t="n">
        <v>0</v>
      </c>
      <c r="R130" s="220" t="n">
        <f aca="false">Q130*H130</f>
        <v>0</v>
      </c>
      <c r="S130" s="220" t="n">
        <v>0</v>
      </c>
      <c r="T130" s="221" t="n">
        <f aca="false">S130*H130</f>
        <v>0</v>
      </c>
      <c r="AR130" s="3" t="s">
        <v>141</v>
      </c>
      <c r="AT130" s="3" t="s">
        <v>137</v>
      </c>
      <c r="AU130" s="3" t="s">
        <v>83</v>
      </c>
      <c r="AY130" s="3" t="s">
        <v>134</v>
      </c>
      <c r="BE130" s="222" t="n">
        <f aca="false">IF(N130="základní",J130,0)</f>
        <v>0</v>
      </c>
      <c r="BF130" s="222" t="n">
        <f aca="false">IF(N130="snížená",J130,0)</f>
        <v>0</v>
      </c>
      <c r="BG130" s="222" t="n">
        <f aca="false">IF(N130="zákl. přenesená",J130,0)</f>
        <v>0</v>
      </c>
      <c r="BH130" s="222" t="n">
        <f aca="false">IF(N130="sníž. přenesená",J130,0)</f>
        <v>0</v>
      </c>
      <c r="BI130" s="222" t="n">
        <f aca="false">IF(N130="nulová",J130,0)</f>
        <v>0</v>
      </c>
      <c r="BJ130" s="3" t="s">
        <v>18</v>
      </c>
      <c r="BK130" s="222" t="n">
        <f aca="false">ROUND(I130*H130,2)</f>
        <v>0</v>
      </c>
      <c r="BL130" s="3" t="s">
        <v>141</v>
      </c>
      <c r="BM130" s="3" t="s">
        <v>1086</v>
      </c>
    </row>
    <row r="131" s="237" customFormat="true" ht="12.8" hidden="false" customHeight="false" outlineLevel="0" collapsed="false">
      <c r="B131" s="238"/>
      <c r="C131" s="239"/>
      <c r="D131" s="223" t="s">
        <v>150</v>
      </c>
      <c r="E131" s="240"/>
      <c r="F131" s="241" t="s">
        <v>1087</v>
      </c>
      <c r="G131" s="239"/>
      <c r="H131" s="242" t="n">
        <v>36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AT131" s="248" t="s">
        <v>150</v>
      </c>
      <c r="AU131" s="248" t="s">
        <v>83</v>
      </c>
      <c r="AV131" s="237" t="s">
        <v>83</v>
      </c>
      <c r="AW131" s="237" t="s">
        <v>37</v>
      </c>
      <c r="AX131" s="237" t="s">
        <v>18</v>
      </c>
      <c r="AY131" s="248" t="s">
        <v>134</v>
      </c>
    </row>
    <row r="132" s="24" customFormat="true" ht="16.5" hidden="false" customHeight="true" outlineLevel="0" collapsed="false">
      <c r="B132" s="25"/>
      <c r="C132" s="261" t="s">
        <v>276</v>
      </c>
      <c r="D132" s="261" t="s">
        <v>164</v>
      </c>
      <c r="E132" s="262" t="s">
        <v>1088</v>
      </c>
      <c r="F132" s="263" t="s">
        <v>1089</v>
      </c>
      <c r="G132" s="264" t="s">
        <v>1090</v>
      </c>
      <c r="H132" s="265" t="n">
        <v>164.52</v>
      </c>
      <c r="I132" s="266"/>
      <c r="J132" s="267" t="n">
        <f aca="false">ROUND(I132*H132,2)</f>
        <v>0</v>
      </c>
      <c r="K132" s="263"/>
      <c r="L132" s="268"/>
      <c r="M132" s="269"/>
      <c r="N132" s="270" t="s">
        <v>45</v>
      </c>
      <c r="O132" s="62"/>
      <c r="P132" s="220" t="n">
        <f aca="false">O132*H132</f>
        <v>0</v>
      </c>
      <c r="Q132" s="220" t="n">
        <v>0</v>
      </c>
      <c r="R132" s="220" t="n">
        <f aca="false">Q132*H132</f>
        <v>0</v>
      </c>
      <c r="S132" s="220" t="n">
        <v>0</v>
      </c>
      <c r="T132" s="221" t="n">
        <f aca="false">S132*H132</f>
        <v>0</v>
      </c>
      <c r="AR132" s="3" t="s">
        <v>168</v>
      </c>
      <c r="AT132" s="3" t="s">
        <v>164</v>
      </c>
      <c r="AU132" s="3" t="s">
        <v>83</v>
      </c>
      <c r="AY132" s="3" t="s">
        <v>134</v>
      </c>
      <c r="BE132" s="222" t="n">
        <f aca="false">IF(N132="základní",J132,0)</f>
        <v>0</v>
      </c>
      <c r="BF132" s="222" t="n">
        <f aca="false">IF(N132="snížená",J132,0)</f>
        <v>0</v>
      </c>
      <c r="BG132" s="222" t="n">
        <f aca="false">IF(N132="zákl. přenesená",J132,0)</f>
        <v>0</v>
      </c>
      <c r="BH132" s="222" t="n">
        <f aca="false">IF(N132="sníž. přenesená",J132,0)</f>
        <v>0</v>
      </c>
      <c r="BI132" s="222" t="n">
        <f aca="false">IF(N132="nulová",J132,0)</f>
        <v>0</v>
      </c>
      <c r="BJ132" s="3" t="s">
        <v>18</v>
      </c>
      <c r="BK132" s="222" t="n">
        <f aca="false">ROUND(I132*H132,2)</f>
        <v>0</v>
      </c>
      <c r="BL132" s="3" t="s">
        <v>141</v>
      </c>
      <c r="BM132" s="3" t="s">
        <v>1091</v>
      </c>
    </row>
    <row r="133" s="237" customFormat="true" ht="12.8" hidden="false" customHeight="false" outlineLevel="0" collapsed="false">
      <c r="B133" s="238"/>
      <c r="C133" s="239"/>
      <c r="D133" s="223" t="s">
        <v>150</v>
      </c>
      <c r="E133" s="240"/>
      <c r="F133" s="241" t="s">
        <v>1092</v>
      </c>
      <c r="G133" s="239"/>
      <c r="H133" s="242" t="n">
        <v>164.52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150</v>
      </c>
      <c r="AU133" s="248" t="s">
        <v>83</v>
      </c>
      <c r="AV133" s="237" t="s">
        <v>83</v>
      </c>
      <c r="AW133" s="237" t="s">
        <v>37</v>
      </c>
      <c r="AX133" s="237" t="s">
        <v>18</v>
      </c>
      <c r="AY133" s="248" t="s">
        <v>134</v>
      </c>
    </row>
    <row r="134" s="24" customFormat="true" ht="16.5" hidden="false" customHeight="true" outlineLevel="0" collapsed="false">
      <c r="B134" s="25"/>
      <c r="C134" s="211" t="s">
        <v>281</v>
      </c>
      <c r="D134" s="211" t="s">
        <v>137</v>
      </c>
      <c r="E134" s="212" t="s">
        <v>684</v>
      </c>
      <c r="F134" s="213" t="s">
        <v>685</v>
      </c>
      <c r="G134" s="214" t="s">
        <v>160</v>
      </c>
      <c r="H134" s="215" t="n">
        <v>41.25</v>
      </c>
      <c r="I134" s="216"/>
      <c r="J134" s="217" t="n">
        <f aca="false">ROUND(I134*H134,2)</f>
        <v>0</v>
      </c>
      <c r="K134" s="213" t="s">
        <v>147</v>
      </c>
      <c r="L134" s="30"/>
      <c r="M134" s="218"/>
      <c r="N134" s="219" t="s">
        <v>45</v>
      </c>
      <c r="O134" s="62"/>
      <c r="P134" s="220" t="n">
        <f aca="false">O134*H134</f>
        <v>0</v>
      </c>
      <c r="Q134" s="220" t="n">
        <v>0</v>
      </c>
      <c r="R134" s="220" t="n">
        <f aca="false">Q134*H134</f>
        <v>0</v>
      </c>
      <c r="S134" s="220" t="n">
        <v>0</v>
      </c>
      <c r="T134" s="221" t="n">
        <f aca="false">S134*H134</f>
        <v>0</v>
      </c>
      <c r="AR134" s="3" t="s">
        <v>141</v>
      </c>
      <c r="AT134" s="3" t="s">
        <v>137</v>
      </c>
      <c r="AU134" s="3" t="s">
        <v>83</v>
      </c>
      <c r="AY134" s="3" t="s">
        <v>134</v>
      </c>
      <c r="BE134" s="222" t="n">
        <f aca="false">IF(N134="základní",J134,0)</f>
        <v>0</v>
      </c>
      <c r="BF134" s="222" t="n">
        <f aca="false">IF(N134="snížená",J134,0)</f>
        <v>0</v>
      </c>
      <c r="BG134" s="222" t="n">
        <f aca="false">IF(N134="zákl. přenesená",J134,0)</f>
        <v>0</v>
      </c>
      <c r="BH134" s="222" t="n">
        <f aca="false">IF(N134="sníž. přenesená",J134,0)</f>
        <v>0</v>
      </c>
      <c r="BI134" s="222" t="n">
        <f aca="false">IF(N134="nulová",J134,0)</f>
        <v>0</v>
      </c>
      <c r="BJ134" s="3" t="s">
        <v>18</v>
      </c>
      <c r="BK134" s="222" t="n">
        <f aca="false">ROUND(I134*H134,2)</f>
        <v>0</v>
      </c>
      <c r="BL134" s="3" t="s">
        <v>141</v>
      </c>
      <c r="BM134" s="3" t="s">
        <v>1093</v>
      </c>
    </row>
    <row r="135" s="237" customFormat="true" ht="12.8" hidden="false" customHeight="false" outlineLevel="0" collapsed="false">
      <c r="B135" s="238"/>
      <c r="C135" s="239"/>
      <c r="D135" s="223" t="s">
        <v>150</v>
      </c>
      <c r="E135" s="240"/>
      <c r="F135" s="241" t="s">
        <v>1094</v>
      </c>
      <c r="G135" s="239"/>
      <c r="H135" s="242" t="n">
        <v>41.25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150</v>
      </c>
      <c r="AU135" s="248" t="s">
        <v>83</v>
      </c>
      <c r="AV135" s="237" t="s">
        <v>83</v>
      </c>
      <c r="AW135" s="237" t="s">
        <v>37</v>
      </c>
      <c r="AX135" s="237" t="s">
        <v>18</v>
      </c>
      <c r="AY135" s="248" t="s">
        <v>134</v>
      </c>
    </row>
    <row r="136" s="194" customFormat="true" ht="25.9" hidden="false" customHeight="true" outlineLevel="0" collapsed="false">
      <c r="B136" s="195"/>
      <c r="C136" s="196"/>
      <c r="D136" s="197" t="s">
        <v>73</v>
      </c>
      <c r="E136" s="198" t="s">
        <v>743</v>
      </c>
      <c r="F136" s="198" t="s">
        <v>744</v>
      </c>
      <c r="G136" s="196"/>
      <c r="H136" s="196"/>
      <c r="I136" s="199"/>
      <c r="J136" s="200" t="n">
        <f aca="false">BK136</f>
        <v>0</v>
      </c>
      <c r="K136" s="196"/>
      <c r="L136" s="201"/>
      <c r="M136" s="202"/>
      <c r="N136" s="203"/>
      <c r="O136" s="203"/>
      <c r="P136" s="204" t="n">
        <f aca="false">SUM(P137:P166)</f>
        <v>0</v>
      </c>
      <c r="Q136" s="203"/>
      <c r="R136" s="204" t="n">
        <f aca="false">SUM(R137:R166)</f>
        <v>0</v>
      </c>
      <c r="S136" s="203"/>
      <c r="T136" s="205" t="n">
        <f aca="false">SUM(T137:T166)</f>
        <v>0</v>
      </c>
      <c r="AR136" s="206" t="s">
        <v>141</v>
      </c>
      <c r="AT136" s="207" t="s">
        <v>73</v>
      </c>
      <c r="AU136" s="207" t="s">
        <v>74</v>
      </c>
      <c r="AY136" s="206" t="s">
        <v>134</v>
      </c>
      <c r="BK136" s="208" t="n">
        <f aca="false">SUM(BK137:BK166)</f>
        <v>0</v>
      </c>
    </row>
    <row r="137" s="24" customFormat="true" ht="16.5" hidden="false" customHeight="true" outlineLevel="0" collapsed="false">
      <c r="B137" s="25"/>
      <c r="C137" s="211" t="s">
        <v>287</v>
      </c>
      <c r="D137" s="211" t="s">
        <v>137</v>
      </c>
      <c r="E137" s="212" t="s">
        <v>746</v>
      </c>
      <c r="F137" s="213" t="s">
        <v>747</v>
      </c>
      <c r="G137" s="214" t="s">
        <v>167</v>
      </c>
      <c r="H137" s="215" t="n">
        <v>4.86</v>
      </c>
      <c r="I137" s="216"/>
      <c r="J137" s="217" t="n">
        <f aca="false">ROUND(I137*H137,2)</f>
        <v>0</v>
      </c>
      <c r="K137" s="213" t="s">
        <v>147</v>
      </c>
      <c r="L137" s="30"/>
      <c r="M137" s="218"/>
      <c r="N137" s="219" t="s">
        <v>45</v>
      </c>
      <c r="O137" s="62"/>
      <c r="P137" s="220" t="n">
        <f aca="false">O137*H137</f>
        <v>0</v>
      </c>
      <c r="Q137" s="220" t="n">
        <v>0</v>
      </c>
      <c r="R137" s="220" t="n">
        <f aca="false">Q137*H137</f>
        <v>0</v>
      </c>
      <c r="S137" s="220" t="n">
        <v>0</v>
      </c>
      <c r="T137" s="221" t="n">
        <f aca="false">S137*H137</f>
        <v>0</v>
      </c>
      <c r="AR137" s="3" t="s">
        <v>748</v>
      </c>
      <c r="AT137" s="3" t="s">
        <v>137</v>
      </c>
      <c r="AU137" s="3" t="s">
        <v>18</v>
      </c>
      <c r="AY137" s="3" t="s">
        <v>134</v>
      </c>
      <c r="BE137" s="222" t="n">
        <f aca="false">IF(N137="základní",J137,0)</f>
        <v>0</v>
      </c>
      <c r="BF137" s="222" t="n">
        <f aca="false">IF(N137="snížená",J137,0)</f>
        <v>0</v>
      </c>
      <c r="BG137" s="222" t="n">
        <f aca="false">IF(N137="zákl. přenesená",J137,0)</f>
        <v>0</v>
      </c>
      <c r="BH137" s="222" t="n">
        <f aca="false">IF(N137="sníž. přenesená",J137,0)</f>
        <v>0</v>
      </c>
      <c r="BI137" s="222" t="n">
        <f aca="false">IF(N137="nulová",J137,0)</f>
        <v>0</v>
      </c>
      <c r="BJ137" s="3" t="s">
        <v>18</v>
      </c>
      <c r="BK137" s="222" t="n">
        <f aca="false">ROUND(I137*H137,2)</f>
        <v>0</v>
      </c>
      <c r="BL137" s="3" t="s">
        <v>748</v>
      </c>
      <c r="BM137" s="3" t="s">
        <v>1095</v>
      </c>
    </row>
    <row r="138" s="24" customFormat="true" ht="12.8" hidden="false" customHeight="false" outlineLevel="0" collapsed="false">
      <c r="B138" s="25"/>
      <c r="C138" s="26"/>
      <c r="D138" s="223" t="s">
        <v>143</v>
      </c>
      <c r="E138" s="26"/>
      <c r="F138" s="224" t="s">
        <v>750</v>
      </c>
      <c r="G138" s="26"/>
      <c r="H138" s="26"/>
      <c r="I138" s="128"/>
      <c r="J138" s="26"/>
      <c r="K138" s="26"/>
      <c r="L138" s="30"/>
      <c r="M138" s="225"/>
      <c r="N138" s="62"/>
      <c r="O138" s="62"/>
      <c r="P138" s="62"/>
      <c r="Q138" s="62"/>
      <c r="R138" s="62"/>
      <c r="S138" s="62"/>
      <c r="T138" s="63"/>
      <c r="AT138" s="3" t="s">
        <v>143</v>
      </c>
      <c r="AU138" s="3" t="s">
        <v>18</v>
      </c>
    </row>
    <row r="139" s="237" customFormat="true" ht="12.8" hidden="false" customHeight="false" outlineLevel="0" collapsed="false">
      <c r="B139" s="238"/>
      <c r="C139" s="239"/>
      <c r="D139" s="223" t="s">
        <v>150</v>
      </c>
      <c r="E139" s="240"/>
      <c r="F139" s="241" t="s">
        <v>1096</v>
      </c>
      <c r="G139" s="239"/>
      <c r="H139" s="242" t="n">
        <v>4.86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150</v>
      </c>
      <c r="AU139" s="248" t="s">
        <v>18</v>
      </c>
      <c r="AV139" s="237" t="s">
        <v>83</v>
      </c>
      <c r="AW139" s="237" t="s">
        <v>37</v>
      </c>
      <c r="AX139" s="237" t="s">
        <v>18</v>
      </c>
      <c r="AY139" s="248" t="s">
        <v>134</v>
      </c>
    </row>
    <row r="140" s="24" customFormat="true" ht="16.5" hidden="false" customHeight="true" outlineLevel="0" collapsed="false">
      <c r="B140" s="25"/>
      <c r="C140" s="211" t="s">
        <v>292</v>
      </c>
      <c r="D140" s="211" t="s">
        <v>137</v>
      </c>
      <c r="E140" s="212" t="s">
        <v>1006</v>
      </c>
      <c r="F140" s="213" t="s">
        <v>1007</v>
      </c>
      <c r="G140" s="214" t="s">
        <v>167</v>
      </c>
      <c r="H140" s="215" t="n">
        <v>81.377</v>
      </c>
      <c r="I140" s="216"/>
      <c r="J140" s="217" t="n">
        <f aca="false">ROUND(I140*H140,2)</f>
        <v>0</v>
      </c>
      <c r="K140" s="213" t="s">
        <v>147</v>
      </c>
      <c r="L140" s="30"/>
      <c r="M140" s="218"/>
      <c r="N140" s="219" t="s">
        <v>45</v>
      </c>
      <c r="O140" s="62"/>
      <c r="P140" s="220" t="n">
        <f aca="false">O140*H140</f>
        <v>0</v>
      </c>
      <c r="Q140" s="220" t="n">
        <v>0</v>
      </c>
      <c r="R140" s="220" t="n">
        <f aca="false">Q140*H140</f>
        <v>0</v>
      </c>
      <c r="S140" s="220" t="n">
        <v>0</v>
      </c>
      <c r="T140" s="221" t="n">
        <f aca="false">S140*H140</f>
        <v>0</v>
      </c>
      <c r="AR140" s="3" t="s">
        <v>748</v>
      </c>
      <c r="AT140" s="3" t="s">
        <v>137</v>
      </c>
      <c r="AU140" s="3" t="s">
        <v>18</v>
      </c>
      <c r="AY140" s="3" t="s">
        <v>134</v>
      </c>
      <c r="BE140" s="222" t="n">
        <f aca="false">IF(N140="základní",J140,0)</f>
        <v>0</v>
      </c>
      <c r="BF140" s="222" t="n">
        <f aca="false">IF(N140="snížená",J140,0)</f>
        <v>0</v>
      </c>
      <c r="BG140" s="222" t="n">
        <f aca="false">IF(N140="zákl. přenesená",J140,0)</f>
        <v>0</v>
      </c>
      <c r="BH140" s="222" t="n">
        <f aca="false">IF(N140="sníž. přenesená",J140,0)</f>
        <v>0</v>
      </c>
      <c r="BI140" s="222" t="n">
        <f aca="false">IF(N140="nulová",J140,0)</f>
        <v>0</v>
      </c>
      <c r="BJ140" s="3" t="s">
        <v>18</v>
      </c>
      <c r="BK140" s="222" t="n">
        <f aca="false">ROUND(I140*H140,2)</f>
        <v>0</v>
      </c>
      <c r="BL140" s="3" t="s">
        <v>748</v>
      </c>
      <c r="BM140" s="3" t="s">
        <v>1097</v>
      </c>
    </row>
    <row r="141" s="24" customFormat="true" ht="12.8" hidden="false" customHeight="false" outlineLevel="0" collapsed="false">
      <c r="B141" s="25"/>
      <c r="C141" s="26"/>
      <c r="D141" s="223" t="s">
        <v>143</v>
      </c>
      <c r="E141" s="26"/>
      <c r="F141" s="224" t="s">
        <v>750</v>
      </c>
      <c r="G141" s="26"/>
      <c r="H141" s="26"/>
      <c r="I141" s="128"/>
      <c r="J141" s="26"/>
      <c r="K141" s="26"/>
      <c r="L141" s="30"/>
      <c r="M141" s="225"/>
      <c r="N141" s="62"/>
      <c r="O141" s="62"/>
      <c r="P141" s="62"/>
      <c r="Q141" s="62"/>
      <c r="R141" s="62"/>
      <c r="S141" s="62"/>
      <c r="T141" s="63"/>
      <c r="AT141" s="3" t="s">
        <v>143</v>
      </c>
      <c r="AU141" s="3" t="s">
        <v>18</v>
      </c>
    </row>
    <row r="142" s="237" customFormat="true" ht="12.8" hidden="false" customHeight="false" outlineLevel="0" collapsed="false">
      <c r="B142" s="238"/>
      <c r="C142" s="239"/>
      <c r="D142" s="223" t="s">
        <v>150</v>
      </c>
      <c r="E142" s="240"/>
      <c r="F142" s="241" t="s">
        <v>1083</v>
      </c>
      <c r="G142" s="239"/>
      <c r="H142" s="242" t="n">
        <v>80.438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150</v>
      </c>
      <c r="AU142" s="248" t="s">
        <v>18</v>
      </c>
      <c r="AV142" s="237" t="s">
        <v>83</v>
      </c>
      <c r="AW142" s="237" t="s">
        <v>37</v>
      </c>
      <c r="AX142" s="237" t="s">
        <v>74</v>
      </c>
      <c r="AY142" s="248" t="s">
        <v>134</v>
      </c>
    </row>
    <row r="143" s="237" customFormat="true" ht="12.8" hidden="false" customHeight="false" outlineLevel="0" collapsed="false">
      <c r="B143" s="238"/>
      <c r="C143" s="239"/>
      <c r="D143" s="223" t="s">
        <v>150</v>
      </c>
      <c r="E143" s="240"/>
      <c r="F143" s="241" t="s">
        <v>1098</v>
      </c>
      <c r="G143" s="239"/>
      <c r="H143" s="242" t="n">
        <v>0.939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AT143" s="248" t="s">
        <v>150</v>
      </c>
      <c r="AU143" s="248" t="s">
        <v>18</v>
      </c>
      <c r="AV143" s="237" t="s">
        <v>83</v>
      </c>
      <c r="AW143" s="237" t="s">
        <v>37</v>
      </c>
      <c r="AX143" s="237" t="s">
        <v>74</v>
      </c>
      <c r="AY143" s="248" t="s">
        <v>134</v>
      </c>
    </row>
    <row r="144" s="249" customFormat="true" ht="12.8" hidden="false" customHeight="false" outlineLevel="0" collapsed="false">
      <c r="B144" s="250"/>
      <c r="C144" s="251"/>
      <c r="D144" s="223" t="s">
        <v>150</v>
      </c>
      <c r="E144" s="252"/>
      <c r="F144" s="253" t="s">
        <v>156</v>
      </c>
      <c r="G144" s="251"/>
      <c r="H144" s="254" t="n">
        <v>81.377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150</v>
      </c>
      <c r="AU144" s="260" t="s">
        <v>18</v>
      </c>
      <c r="AV144" s="249" t="s">
        <v>141</v>
      </c>
      <c r="AW144" s="249" t="s">
        <v>37</v>
      </c>
      <c r="AX144" s="249" t="s">
        <v>18</v>
      </c>
      <c r="AY144" s="260" t="s">
        <v>134</v>
      </c>
    </row>
    <row r="145" s="24" customFormat="true" ht="16.5" hidden="false" customHeight="true" outlineLevel="0" collapsed="false">
      <c r="B145" s="25"/>
      <c r="C145" s="211" t="s">
        <v>296</v>
      </c>
      <c r="D145" s="211" t="s">
        <v>137</v>
      </c>
      <c r="E145" s="212" t="s">
        <v>762</v>
      </c>
      <c r="F145" s="213" t="s">
        <v>763</v>
      </c>
      <c r="G145" s="214" t="s">
        <v>167</v>
      </c>
      <c r="H145" s="215" t="n">
        <v>45.522</v>
      </c>
      <c r="I145" s="216"/>
      <c r="J145" s="217" t="n">
        <f aca="false">ROUND(I145*H145,2)</f>
        <v>0</v>
      </c>
      <c r="K145" s="213" t="s">
        <v>147</v>
      </c>
      <c r="L145" s="30"/>
      <c r="M145" s="218"/>
      <c r="N145" s="219" t="s">
        <v>45</v>
      </c>
      <c r="O145" s="62"/>
      <c r="P145" s="220" t="n">
        <f aca="false">O145*H145</f>
        <v>0</v>
      </c>
      <c r="Q145" s="220" t="n">
        <v>0</v>
      </c>
      <c r="R145" s="220" t="n">
        <f aca="false">Q145*H145</f>
        <v>0</v>
      </c>
      <c r="S145" s="220" t="n">
        <v>0</v>
      </c>
      <c r="T145" s="221" t="n">
        <f aca="false">S145*H145</f>
        <v>0</v>
      </c>
      <c r="AR145" s="3" t="s">
        <v>748</v>
      </c>
      <c r="AT145" s="3" t="s">
        <v>137</v>
      </c>
      <c r="AU145" s="3" t="s">
        <v>18</v>
      </c>
      <c r="AY145" s="3" t="s">
        <v>134</v>
      </c>
      <c r="BE145" s="222" t="n">
        <f aca="false">IF(N145="základní",J145,0)</f>
        <v>0</v>
      </c>
      <c r="BF145" s="222" t="n">
        <f aca="false">IF(N145="snížená",J145,0)</f>
        <v>0</v>
      </c>
      <c r="BG145" s="222" t="n">
        <f aca="false">IF(N145="zákl. přenesená",J145,0)</f>
        <v>0</v>
      </c>
      <c r="BH145" s="222" t="n">
        <f aca="false">IF(N145="sníž. přenesená",J145,0)</f>
        <v>0</v>
      </c>
      <c r="BI145" s="222" t="n">
        <f aca="false">IF(N145="nulová",J145,0)</f>
        <v>0</v>
      </c>
      <c r="BJ145" s="3" t="s">
        <v>18</v>
      </c>
      <c r="BK145" s="222" t="n">
        <f aca="false">ROUND(I145*H145,2)</f>
        <v>0</v>
      </c>
      <c r="BL145" s="3" t="s">
        <v>748</v>
      </c>
      <c r="BM145" s="3" t="s">
        <v>1099</v>
      </c>
    </row>
    <row r="146" s="24" customFormat="true" ht="12.8" hidden="false" customHeight="false" outlineLevel="0" collapsed="false">
      <c r="B146" s="25"/>
      <c r="C146" s="26"/>
      <c r="D146" s="223" t="s">
        <v>143</v>
      </c>
      <c r="E146" s="26"/>
      <c r="F146" s="224" t="s">
        <v>750</v>
      </c>
      <c r="G146" s="26"/>
      <c r="H146" s="26"/>
      <c r="I146" s="128"/>
      <c r="J146" s="26"/>
      <c r="K146" s="26"/>
      <c r="L146" s="30"/>
      <c r="M146" s="225"/>
      <c r="N146" s="62"/>
      <c r="O146" s="62"/>
      <c r="P146" s="62"/>
      <c r="Q146" s="62"/>
      <c r="R146" s="62"/>
      <c r="S146" s="62"/>
      <c r="T146" s="63"/>
      <c r="AT146" s="3" t="s">
        <v>143</v>
      </c>
      <c r="AU146" s="3" t="s">
        <v>18</v>
      </c>
    </row>
    <row r="147" s="237" customFormat="true" ht="12.8" hidden="false" customHeight="false" outlineLevel="0" collapsed="false">
      <c r="B147" s="238"/>
      <c r="C147" s="239"/>
      <c r="D147" s="223" t="s">
        <v>150</v>
      </c>
      <c r="E147" s="240"/>
      <c r="F147" s="241" t="s">
        <v>1100</v>
      </c>
      <c r="G147" s="239"/>
      <c r="H147" s="242" t="n">
        <v>45.522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150</v>
      </c>
      <c r="AU147" s="248" t="s">
        <v>18</v>
      </c>
      <c r="AV147" s="237" t="s">
        <v>83</v>
      </c>
      <c r="AW147" s="237" t="s">
        <v>37</v>
      </c>
      <c r="AX147" s="237" t="s">
        <v>18</v>
      </c>
      <c r="AY147" s="248" t="s">
        <v>134</v>
      </c>
    </row>
    <row r="148" s="24" customFormat="true" ht="16.5" hidden="false" customHeight="true" outlineLevel="0" collapsed="false">
      <c r="B148" s="25"/>
      <c r="C148" s="211" t="s">
        <v>982</v>
      </c>
      <c r="D148" s="211" t="s">
        <v>137</v>
      </c>
      <c r="E148" s="212" t="s">
        <v>1101</v>
      </c>
      <c r="F148" s="213" t="s">
        <v>1102</v>
      </c>
      <c r="G148" s="214" t="s">
        <v>167</v>
      </c>
      <c r="H148" s="215" t="n">
        <v>82.5</v>
      </c>
      <c r="I148" s="216"/>
      <c r="J148" s="217" t="n">
        <f aca="false">ROUND(I148*H148,2)</f>
        <v>0</v>
      </c>
      <c r="K148" s="213" t="s">
        <v>147</v>
      </c>
      <c r="L148" s="30"/>
      <c r="M148" s="218"/>
      <c r="N148" s="219" t="s">
        <v>45</v>
      </c>
      <c r="O148" s="62"/>
      <c r="P148" s="220" t="n">
        <f aca="false">O148*H148</f>
        <v>0</v>
      </c>
      <c r="Q148" s="220" t="n">
        <v>0</v>
      </c>
      <c r="R148" s="220" t="n">
        <f aca="false">Q148*H148</f>
        <v>0</v>
      </c>
      <c r="S148" s="220" t="n">
        <v>0</v>
      </c>
      <c r="T148" s="221" t="n">
        <f aca="false">S148*H148</f>
        <v>0</v>
      </c>
      <c r="AR148" s="3" t="s">
        <v>748</v>
      </c>
      <c r="AT148" s="3" t="s">
        <v>137</v>
      </c>
      <c r="AU148" s="3" t="s">
        <v>18</v>
      </c>
      <c r="AY148" s="3" t="s">
        <v>134</v>
      </c>
      <c r="BE148" s="222" t="n">
        <f aca="false">IF(N148="základní",J148,0)</f>
        <v>0</v>
      </c>
      <c r="BF148" s="222" t="n">
        <f aca="false">IF(N148="snížená",J148,0)</f>
        <v>0</v>
      </c>
      <c r="BG148" s="222" t="n">
        <f aca="false">IF(N148="zákl. přenesená",J148,0)</f>
        <v>0</v>
      </c>
      <c r="BH148" s="222" t="n">
        <f aca="false">IF(N148="sníž. přenesená",J148,0)</f>
        <v>0</v>
      </c>
      <c r="BI148" s="222" t="n">
        <f aca="false">IF(N148="nulová",J148,0)</f>
        <v>0</v>
      </c>
      <c r="BJ148" s="3" t="s">
        <v>18</v>
      </c>
      <c r="BK148" s="222" t="n">
        <f aca="false">ROUND(I148*H148,2)</f>
        <v>0</v>
      </c>
      <c r="BL148" s="3" t="s">
        <v>748</v>
      </c>
      <c r="BM148" s="3" t="s">
        <v>1103</v>
      </c>
    </row>
    <row r="149" s="24" customFormat="true" ht="12.8" hidden="false" customHeight="false" outlineLevel="0" collapsed="false">
      <c r="B149" s="25"/>
      <c r="C149" s="26"/>
      <c r="D149" s="223" t="s">
        <v>143</v>
      </c>
      <c r="E149" s="26"/>
      <c r="F149" s="224" t="s">
        <v>750</v>
      </c>
      <c r="G149" s="26"/>
      <c r="H149" s="26"/>
      <c r="I149" s="128"/>
      <c r="J149" s="26"/>
      <c r="K149" s="26"/>
      <c r="L149" s="30"/>
      <c r="M149" s="225"/>
      <c r="N149" s="62"/>
      <c r="O149" s="62"/>
      <c r="P149" s="62"/>
      <c r="Q149" s="62"/>
      <c r="R149" s="62"/>
      <c r="S149" s="62"/>
      <c r="T149" s="63"/>
      <c r="AT149" s="3" t="s">
        <v>143</v>
      </c>
      <c r="AU149" s="3" t="s">
        <v>18</v>
      </c>
    </row>
    <row r="150" s="237" customFormat="true" ht="12.8" hidden="false" customHeight="false" outlineLevel="0" collapsed="false">
      <c r="B150" s="238"/>
      <c r="C150" s="239"/>
      <c r="D150" s="223" t="s">
        <v>150</v>
      </c>
      <c r="E150" s="240"/>
      <c r="F150" s="241" t="s">
        <v>1104</v>
      </c>
      <c r="G150" s="239"/>
      <c r="H150" s="242" t="n">
        <v>82.5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150</v>
      </c>
      <c r="AU150" s="248" t="s">
        <v>18</v>
      </c>
      <c r="AV150" s="237" t="s">
        <v>83</v>
      </c>
      <c r="AW150" s="237" t="s">
        <v>37</v>
      </c>
      <c r="AX150" s="237" t="s">
        <v>18</v>
      </c>
      <c r="AY150" s="248" t="s">
        <v>134</v>
      </c>
    </row>
    <row r="151" s="24" customFormat="true" ht="22.5" hidden="false" customHeight="true" outlineLevel="0" collapsed="false">
      <c r="B151" s="25"/>
      <c r="C151" s="211" t="s">
        <v>985</v>
      </c>
      <c r="D151" s="211" t="s">
        <v>137</v>
      </c>
      <c r="E151" s="212" t="s">
        <v>792</v>
      </c>
      <c r="F151" s="213" t="s">
        <v>793</v>
      </c>
      <c r="G151" s="214" t="s">
        <v>167</v>
      </c>
      <c r="H151" s="215" t="n">
        <v>69.896</v>
      </c>
      <c r="I151" s="216"/>
      <c r="J151" s="217" t="n">
        <f aca="false">ROUND(I151*H151,2)</f>
        <v>0</v>
      </c>
      <c r="K151" s="213" t="s">
        <v>147</v>
      </c>
      <c r="L151" s="30"/>
      <c r="M151" s="218"/>
      <c r="N151" s="219" t="s">
        <v>45</v>
      </c>
      <c r="O151" s="62"/>
      <c r="P151" s="220" t="n">
        <f aca="false">O151*H151</f>
        <v>0</v>
      </c>
      <c r="Q151" s="220" t="n">
        <v>0</v>
      </c>
      <c r="R151" s="220" t="n">
        <f aca="false">Q151*H151</f>
        <v>0</v>
      </c>
      <c r="S151" s="220" t="n">
        <v>0</v>
      </c>
      <c r="T151" s="221" t="n">
        <f aca="false">S151*H151</f>
        <v>0</v>
      </c>
      <c r="AR151" s="3" t="s">
        <v>748</v>
      </c>
      <c r="AT151" s="3" t="s">
        <v>137</v>
      </c>
      <c r="AU151" s="3" t="s">
        <v>18</v>
      </c>
      <c r="AY151" s="3" t="s">
        <v>134</v>
      </c>
      <c r="BE151" s="222" t="n">
        <f aca="false">IF(N151="základní",J151,0)</f>
        <v>0</v>
      </c>
      <c r="BF151" s="222" t="n">
        <f aca="false">IF(N151="snížená",J151,0)</f>
        <v>0</v>
      </c>
      <c r="BG151" s="222" t="n">
        <f aca="false">IF(N151="zákl. přenesená",J151,0)</f>
        <v>0</v>
      </c>
      <c r="BH151" s="222" t="n">
        <f aca="false">IF(N151="sníž. přenesená",J151,0)</f>
        <v>0</v>
      </c>
      <c r="BI151" s="222" t="n">
        <f aca="false">IF(N151="nulová",J151,0)</f>
        <v>0</v>
      </c>
      <c r="BJ151" s="3" t="s">
        <v>18</v>
      </c>
      <c r="BK151" s="222" t="n">
        <f aca="false">ROUND(I151*H151,2)</f>
        <v>0</v>
      </c>
      <c r="BL151" s="3" t="s">
        <v>748</v>
      </c>
      <c r="BM151" s="3" t="s">
        <v>1105</v>
      </c>
    </row>
    <row r="152" s="24" customFormat="true" ht="12.8" hidden="false" customHeight="false" outlineLevel="0" collapsed="false">
      <c r="B152" s="25"/>
      <c r="C152" s="26"/>
      <c r="D152" s="223" t="s">
        <v>143</v>
      </c>
      <c r="E152" s="26"/>
      <c r="F152" s="224" t="s">
        <v>750</v>
      </c>
      <c r="G152" s="26"/>
      <c r="H152" s="26"/>
      <c r="I152" s="128"/>
      <c r="J152" s="26"/>
      <c r="K152" s="26"/>
      <c r="L152" s="30"/>
      <c r="M152" s="225"/>
      <c r="N152" s="62"/>
      <c r="O152" s="62"/>
      <c r="P152" s="62"/>
      <c r="Q152" s="62"/>
      <c r="R152" s="62"/>
      <c r="S152" s="62"/>
      <c r="T152" s="63"/>
      <c r="AT152" s="3" t="s">
        <v>143</v>
      </c>
      <c r="AU152" s="3" t="s">
        <v>18</v>
      </c>
    </row>
    <row r="153" s="237" customFormat="true" ht="12.8" hidden="false" customHeight="false" outlineLevel="0" collapsed="false">
      <c r="B153" s="238"/>
      <c r="C153" s="239"/>
      <c r="D153" s="223" t="s">
        <v>150</v>
      </c>
      <c r="E153" s="240"/>
      <c r="F153" s="241" t="s">
        <v>1106</v>
      </c>
      <c r="G153" s="239"/>
      <c r="H153" s="242" t="n">
        <v>9.396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AT153" s="248" t="s">
        <v>150</v>
      </c>
      <c r="AU153" s="248" t="s">
        <v>18</v>
      </c>
      <c r="AV153" s="237" t="s">
        <v>83</v>
      </c>
      <c r="AW153" s="237" t="s">
        <v>37</v>
      </c>
      <c r="AX153" s="237" t="s">
        <v>74</v>
      </c>
      <c r="AY153" s="248" t="s">
        <v>134</v>
      </c>
    </row>
    <row r="154" s="237" customFormat="true" ht="12.8" hidden="false" customHeight="false" outlineLevel="0" collapsed="false">
      <c r="B154" s="238"/>
      <c r="C154" s="239"/>
      <c r="D154" s="223" t="s">
        <v>150</v>
      </c>
      <c r="E154" s="240"/>
      <c r="F154" s="241" t="s">
        <v>1107</v>
      </c>
      <c r="G154" s="239"/>
      <c r="H154" s="242" t="n">
        <v>60.5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AT154" s="248" t="s">
        <v>150</v>
      </c>
      <c r="AU154" s="248" t="s">
        <v>18</v>
      </c>
      <c r="AV154" s="237" t="s">
        <v>83</v>
      </c>
      <c r="AW154" s="237" t="s">
        <v>37</v>
      </c>
      <c r="AX154" s="237" t="s">
        <v>74</v>
      </c>
      <c r="AY154" s="248" t="s">
        <v>134</v>
      </c>
    </row>
    <row r="155" s="249" customFormat="true" ht="12.8" hidden="false" customHeight="false" outlineLevel="0" collapsed="false">
      <c r="B155" s="250"/>
      <c r="C155" s="251"/>
      <c r="D155" s="223" t="s">
        <v>150</v>
      </c>
      <c r="E155" s="252"/>
      <c r="F155" s="253" t="s">
        <v>156</v>
      </c>
      <c r="G155" s="251"/>
      <c r="H155" s="254" t="n">
        <v>69.896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150</v>
      </c>
      <c r="AU155" s="260" t="s">
        <v>18</v>
      </c>
      <c r="AV155" s="249" t="s">
        <v>141</v>
      </c>
      <c r="AW155" s="249" t="s">
        <v>37</v>
      </c>
      <c r="AX155" s="249" t="s">
        <v>18</v>
      </c>
      <c r="AY155" s="260" t="s">
        <v>134</v>
      </c>
    </row>
    <row r="156" s="24" customFormat="true" ht="22.5" hidden="false" customHeight="true" outlineLevel="0" collapsed="false">
      <c r="B156" s="25"/>
      <c r="C156" s="211" t="s">
        <v>302</v>
      </c>
      <c r="D156" s="211" t="s">
        <v>137</v>
      </c>
      <c r="E156" s="212" t="s">
        <v>1023</v>
      </c>
      <c r="F156" s="213" t="s">
        <v>1024</v>
      </c>
      <c r="G156" s="214" t="s">
        <v>167</v>
      </c>
      <c r="H156" s="215" t="n">
        <v>19.2</v>
      </c>
      <c r="I156" s="216"/>
      <c r="J156" s="217" t="n">
        <f aca="false">ROUND(I156*H156,2)</f>
        <v>0</v>
      </c>
      <c r="K156" s="213" t="s">
        <v>147</v>
      </c>
      <c r="L156" s="30"/>
      <c r="M156" s="218"/>
      <c r="N156" s="219" t="s">
        <v>45</v>
      </c>
      <c r="O156" s="62"/>
      <c r="P156" s="220" t="n">
        <f aca="false">O156*H156</f>
        <v>0</v>
      </c>
      <c r="Q156" s="220" t="n">
        <v>0</v>
      </c>
      <c r="R156" s="220" t="n">
        <f aca="false">Q156*H156</f>
        <v>0</v>
      </c>
      <c r="S156" s="220" t="n">
        <v>0</v>
      </c>
      <c r="T156" s="221" t="n">
        <f aca="false">S156*H156</f>
        <v>0</v>
      </c>
      <c r="AR156" s="3" t="s">
        <v>748</v>
      </c>
      <c r="AT156" s="3" t="s">
        <v>137</v>
      </c>
      <c r="AU156" s="3" t="s">
        <v>18</v>
      </c>
      <c r="AY156" s="3" t="s">
        <v>134</v>
      </c>
      <c r="BE156" s="222" t="n">
        <f aca="false">IF(N156="základní",J156,0)</f>
        <v>0</v>
      </c>
      <c r="BF156" s="222" t="n">
        <f aca="false">IF(N156="snížená",J156,0)</f>
        <v>0</v>
      </c>
      <c r="BG156" s="222" t="n">
        <f aca="false">IF(N156="zákl. přenesená",J156,0)</f>
        <v>0</v>
      </c>
      <c r="BH156" s="222" t="n">
        <f aca="false">IF(N156="sníž. přenesená",J156,0)</f>
        <v>0</v>
      </c>
      <c r="BI156" s="222" t="n">
        <f aca="false">IF(N156="nulová",J156,0)</f>
        <v>0</v>
      </c>
      <c r="BJ156" s="3" t="s">
        <v>18</v>
      </c>
      <c r="BK156" s="222" t="n">
        <f aca="false">ROUND(I156*H156,2)</f>
        <v>0</v>
      </c>
      <c r="BL156" s="3" t="s">
        <v>748</v>
      </c>
      <c r="BM156" s="3" t="s">
        <v>1108</v>
      </c>
    </row>
    <row r="157" s="24" customFormat="true" ht="12.8" hidden="false" customHeight="false" outlineLevel="0" collapsed="false">
      <c r="B157" s="25"/>
      <c r="C157" s="26"/>
      <c r="D157" s="223" t="s">
        <v>143</v>
      </c>
      <c r="E157" s="26"/>
      <c r="F157" s="224" t="s">
        <v>750</v>
      </c>
      <c r="G157" s="26"/>
      <c r="H157" s="26"/>
      <c r="I157" s="128"/>
      <c r="J157" s="26"/>
      <c r="K157" s="26"/>
      <c r="L157" s="30"/>
      <c r="M157" s="225"/>
      <c r="N157" s="62"/>
      <c r="O157" s="62"/>
      <c r="P157" s="62"/>
      <c r="Q157" s="62"/>
      <c r="R157" s="62"/>
      <c r="S157" s="62"/>
      <c r="T157" s="63"/>
      <c r="AT157" s="3" t="s">
        <v>143</v>
      </c>
      <c r="AU157" s="3" t="s">
        <v>18</v>
      </c>
    </row>
    <row r="158" s="237" customFormat="true" ht="12.8" hidden="false" customHeight="false" outlineLevel="0" collapsed="false">
      <c r="B158" s="238"/>
      <c r="C158" s="239"/>
      <c r="D158" s="223" t="s">
        <v>150</v>
      </c>
      <c r="E158" s="240"/>
      <c r="F158" s="241" t="s">
        <v>1109</v>
      </c>
      <c r="G158" s="239"/>
      <c r="H158" s="242" t="n">
        <v>19.2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150</v>
      </c>
      <c r="AU158" s="248" t="s">
        <v>18</v>
      </c>
      <c r="AV158" s="237" t="s">
        <v>83</v>
      </c>
      <c r="AW158" s="237" t="s">
        <v>37</v>
      </c>
      <c r="AX158" s="237" t="s">
        <v>18</v>
      </c>
      <c r="AY158" s="248" t="s">
        <v>134</v>
      </c>
    </row>
    <row r="159" s="24" customFormat="true" ht="16.5" hidden="false" customHeight="true" outlineLevel="0" collapsed="false">
      <c r="B159" s="25"/>
      <c r="C159" s="211" t="s">
        <v>307</v>
      </c>
      <c r="D159" s="211" t="s">
        <v>137</v>
      </c>
      <c r="E159" s="212" t="s">
        <v>846</v>
      </c>
      <c r="F159" s="213" t="s">
        <v>847</v>
      </c>
      <c r="G159" s="214" t="s">
        <v>236</v>
      </c>
      <c r="H159" s="215" t="n">
        <v>1</v>
      </c>
      <c r="I159" s="216"/>
      <c r="J159" s="217" t="n">
        <f aca="false">ROUND(I159*H159,2)</f>
        <v>0</v>
      </c>
      <c r="K159" s="213" t="s">
        <v>147</v>
      </c>
      <c r="L159" s="30"/>
      <c r="M159" s="218"/>
      <c r="N159" s="219" t="s">
        <v>45</v>
      </c>
      <c r="O159" s="62"/>
      <c r="P159" s="220" t="n">
        <f aca="false">O159*H159</f>
        <v>0</v>
      </c>
      <c r="Q159" s="220" t="n">
        <v>0</v>
      </c>
      <c r="R159" s="220" t="n">
        <f aca="false">Q159*H159</f>
        <v>0</v>
      </c>
      <c r="S159" s="220" t="n">
        <v>0</v>
      </c>
      <c r="T159" s="221" t="n">
        <f aca="false">S159*H159</f>
        <v>0</v>
      </c>
      <c r="AR159" s="3" t="s">
        <v>748</v>
      </c>
      <c r="AT159" s="3" t="s">
        <v>137</v>
      </c>
      <c r="AU159" s="3" t="s">
        <v>18</v>
      </c>
      <c r="AY159" s="3" t="s">
        <v>134</v>
      </c>
      <c r="BE159" s="222" t="n">
        <f aca="false">IF(N159="základní",J159,0)</f>
        <v>0</v>
      </c>
      <c r="BF159" s="222" t="n">
        <f aca="false">IF(N159="snížená",J159,0)</f>
        <v>0</v>
      </c>
      <c r="BG159" s="222" t="n">
        <f aca="false">IF(N159="zákl. přenesená",J159,0)</f>
        <v>0</v>
      </c>
      <c r="BH159" s="222" t="n">
        <f aca="false">IF(N159="sníž. přenesená",J159,0)</f>
        <v>0</v>
      </c>
      <c r="BI159" s="222" t="n">
        <f aca="false">IF(N159="nulová",J159,0)</f>
        <v>0</v>
      </c>
      <c r="BJ159" s="3" t="s">
        <v>18</v>
      </c>
      <c r="BK159" s="222" t="n">
        <f aca="false">ROUND(I159*H159,2)</f>
        <v>0</v>
      </c>
      <c r="BL159" s="3" t="s">
        <v>748</v>
      </c>
      <c r="BM159" s="3" t="s">
        <v>1110</v>
      </c>
    </row>
    <row r="160" s="237" customFormat="true" ht="12.8" hidden="false" customHeight="false" outlineLevel="0" collapsed="false">
      <c r="B160" s="238"/>
      <c r="C160" s="239"/>
      <c r="D160" s="223" t="s">
        <v>150</v>
      </c>
      <c r="E160" s="240"/>
      <c r="F160" s="241" t="s">
        <v>1028</v>
      </c>
      <c r="G160" s="239"/>
      <c r="H160" s="242" t="n">
        <v>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150</v>
      </c>
      <c r="AU160" s="248" t="s">
        <v>18</v>
      </c>
      <c r="AV160" s="237" t="s">
        <v>83</v>
      </c>
      <c r="AW160" s="237" t="s">
        <v>37</v>
      </c>
      <c r="AX160" s="237" t="s">
        <v>18</v>
      </c>
      <c r="AY160" s="248" t="s">
        <v>134</v>
      </c>
    </row>
    <row r="161" s="24" customFormat="true" ht="16.5" hidden="false" customHeight="true" outlineLevel="0" collapsed="false">
      <c r="B161" s="25"/>
      <c r="C161" s="211" t="s">
        <v>313</v>
      </c>
      <c r="D161" s="211" t="s">
        <v>137</v>
      </c>
      <c r="E161" s="212" t="s">
        <v>859</v>
      </c>
      <c r="F161" s="213" t="s">
        <v>860</v>
      </c>
      <c r="G161" s="214" t="s">
        <v>167</v>
      </c>
      <c r="H161" s="215" t="n">
        <v>82.5</v>
      </c>
      <c r="I161" s="216"/>
      <c r="J161" s="217" t="n">
        <f aca="false">ROUND(I161*H161,2)</f>
        <v>0</v>
      </c>
      <c r="K161" s="213" t="s">
        <v>147</v>
      </c>
      <c r="L161" s="30"/>
      <c r="M161" s="218"/>
      <c r="N161" s="219" t="s">
        <v>45</v>
      </c>
      <c r="O161" s="62"/>
      <c r="P161" s="220" t="n">
        <f aca="false">O161*H161</f>
        <v>0</v>
      </c>
      <c r="Q161" s="220" t="n">
        <v>0</v>
      </c>
      <c r="R161" s="220" t="n">
        <f aca="false">Q161*H161</f>
        <v>0</v>
      </c>
      <c r="S161" s="220" t="n">
        <v>0</v>
      </c>
      <c r="T161" s="221" t="n">
        <f aca="false">S161*H161</f>
        <v>0</v>
      </c>
      <c r="AR161" s="3" t="s">
        <v>748</v>
      </c>
      <c r="AT161" s="3" t="s">
        <v>137</v>
      </c>
      <c r="AU161" s="3" t="s">
        <v>18</v>
      </c>
      <c r="AY161" s="3" t="s">
        <v>134</v>
      </c>
      <c r="BE161" s="222" t="n">
        <f aca="false">IF(N161="základní",J161,0)</f>
        <v>0</v>
      </c>
      <c r="BF161" s="222" t="n">
        <f aca="false">IF(N161="snížená",J161,0)</f>
        <v>0</v>
      </c>
      <c r="BG161" s="222" t="n">
        <f aca="false">IF(N161="zákl. přenesená",J161,0)</f>
        <v>0</v>
      </c>
      <c r="BH161" s="222" t="n">
        <f aca="false">IF(N161="sníž. přenesená",J161,0)</f>
        <v>0</v>
      </c>
      <c r="BI161" s="222" t="n">
        <f aca="false">IF(N161="nulová",J161,0)</f>
        <v>0</v>
      </c>
      <c r="BJ161" s="3" t="s">
        <v>18</v>
      </c>
      <c r="BK161" s="222" t="n">
        <f aca="false">ROUND(I161*H161,2)</f>
        <v>0</v>
      </c>
      <c r="BL161" s="3" t="s">
        <v>748</v>
      </c>
      <c r="BM161" s="3" t="s">
        <v>1111</v>
      </c>
    </row>
    <row r="162" s="237" customFormat="true" ht="12.8" hidden="false" customHeight="false" outlineLevel="0" collapsed="false">
      <c r="B162" s="238"/>
      <c r="C162" s="239"/>
      <c r="D162" s="223" t="s">
        <v>150</v>
      </c>
      <c r="E162" s="240"/>
      <c r="F162" s="241" t="s">
        <v>1104</v>
      </c>
      <c r="G162" s="239"/>
      <c r="H162" s="242" t="n">
        <v>82.5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AT162" s="248" t="s">
        <v>150</v>
      </c>
      <c r="AU162" s="248" t="s">
        <v>18</v>
      </c>
      <c r="AV162" s="237" t="s">
        <v>83</v>
      </c>
      <c r="AW162" s="237" t="s">
        <v>37</v>
      </c>
      <c r="AX162" s="237" t="s">
        <v>18</v>
      </c>
      <c r="AY162" s="248" t="s">
        <v>134</v>
      </c>
    </row>
    <row r="163" s="24" customFormat="true" ht="16.5" hidden="false" customHeight="true" outlineLevel="0" collapsed="false">
      <c r="B163" s="25"/>
      <c r="C163" s="211" t="s">
        <v>317</v>
      </c>
      <c r="D163" s="211" t="s">
        <v>137</v>
      </c>
      <c r="E163" s="212" t="s">
        <v>871</v>
      </c>
      <c r="F163" s="213" t="s">
        <v>872</v>
      </c>
      <c r="G163" s="214" t="s">
        <v>167</v>
      </c>
      <c r="H163" s="215" t="n">
        <v>9.396</v>
      </c>
      <c r="I163" s="216"/>
      <c r="J163" s="217" t="n">
        <f aca="false">ROUND(I163*H163,2)</f>
        <v>0</v>
      </c>
      <c r="K163" s="213" t="s">
        <v>147</v>
      </c>
      <c r="L163" s="30"/>
      <c r="M163" s="218"/>
      <c r="N163" s="219" t="s">
        <v>45</v>
      </c>
      <c r="O163" s="62"/>
      <c r="P163" s="220" t="n">
        <f aca="false">O163*H163</f>
        <v>0</v>
      </c>
      <c r="Q163" s="220" t="n">
        <v>0</v>
      </c>
      <c r="R163" s="220" t="n">
        <f aca="false">Q163*H163</f>
        <v>0</v>
      </c>
      <c r="S163" s="220" t="n">
        <v>0</v>
      </c>
      <c r="T163" s="221" t="n">
        <f aca="false">S163*H163</f>
        <v>0</v>
      </c>
      <c r="AR163" s="3" t="s">
        <v>748</v>
      </c>
      <c r="AT163" s="3" t="s">
        <v>137</v>
      </c>
      <c r="AU163" s="3" t="s">
        <v>18</v>
      </c>
      <c r="AY163" s="3" t="s">
        <v>134</v>
      </c>
      <c r="BE163" s="222" t="n">
        <f aca="false">IF(N163="základní",J163,0)</f>
        <v>0</v>
      </c>
      <c r="BF163" s="222" t="n">
        <f aca="false">IF(N163="snížená",J163,0)</f>
        <v>0</v>
      </c>
      <c r="BG163" s="222" t="n">
        <f aca="false">IF(N163="zákl. přenesená",J163,0)</f>
        <v>0</v>
      </c>
      <c r="BH163" s="222" t="n">
        <f aca="false">IF(N163="sníž. přenesená",J163,0)</f>
        <v>0</v>
      </c>
      <c r="BI163" s="222" t="n">
        <f aca="false">IF(N163="nulová",J163,0)</f>
        <v>0</v>
      </c>
      <c r="BJ163" s="3" t="s">
        <v>18</v>
      </c>
      <c r="BK163" s="222" t="n">
        <f aca="false">ROUND(I163*H163,2)</f>
        <v>0</v>
      </c>
      <c r="BL163" s="3" t="s">
        <v>748</v>
      </c>
      <c r="BM163" s="3" t="s">
        <v>1112</v>
      </c>
    </row>
    <row r="164" s="237" customFormat="true" ht="12.8" hidden="false" customHeight="false" outlineLevel="0" collapsed="false">
      <c r="B164" s="238"/>
      <c r="C164" s="239"/>
      <c r="D164" s="223" t="s">
        <v>150</v>
      </c>
      <c r="E164" s="240"/>
      <c r="F164" s="241" t="s">
        <v>1106</v>
      </c>
      <c r="G164" s="239"/>
      <c r="H164" s="242" t="n">
        <v>9.396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AT164" s="248" t="s">
        <v>150</v>
      </c>
      <c r="AU164" s="248" t="s">
        <v>18</v>
      </c>
      <c r="AV164" s="237" t="s">
        <v>83</v>
      </c>
      <c r="AW164" s="237" t="s">
        <v>37</v>
      </c>
      <c r="AX164" s="237" t="s">
        <v>18</v>
      </c>
      <c r="AY164" s="248" t="s">
        <v>134</v>
      </c>
    </row>
    <row r="165" s="24" customFormat="true" ht="16.5" hidden="false" customHeight="true" outlineLevel="0" collapsed="false">
      <c r="B165" s="25"/>
      <c r="C165" s="211" t="s">
        <v>321</v>
      </c>
      <c r="D165" s="211" t="s">
        <v>137</v>
      </c>
      <c r="E165" s="212" t="s">
        <v>1033</v>
      </c>
      <c r="F165" s="213" t="s">
        <v>1034</v>
      </c>
      <c r="G165" s="214" t="s">
        <v>167</v>
      </c>
      <c r="H165" s="215" t="n">
        <v>60.5</v>
      </c>
      <c r="I165" s="216"/>
      <c r="J165" s="217" t="n">
        <f aca="false">ROUND(I165*H165,2)</f>
        <v>0</v>
      </c>
      <c r="K165" s="213" t="s">
        <v>147</v>
      </c>
      <c r="L165" s="30"/>
      <c r="M165" s="218"/>
      <c r="N165" s="219" t="s">
        <v>45</v>
      </c>
      <c r="O165" s="62"/>
      <c r="P165" s="220" t="n">
        <f aca="false">O165*H165</f>
        <v>0</v>
      </c>
      <c r="Q165" s="220" t="n">
        <v>0</v>
      </c>
      <c r="R165" s="220" t="n">
        <f aca="false">Q165*H165</f>
        <v>0</v>
      </c>
      <c r="S165" s="220" t="n">
        <v>0</v>
      </c>
      <c r="T165" s="221" t="n">
        <f aca="false">S165*H165</f>
        <v>0</v>
      </c>
      <c r="AR165" s="3" t="s">
        <v>748</v>
      </c>
      <c r="AT165" s="3" t="s">
        <v>137</v>
      </c>
      <c r="AU165" s="3" t="s">
        <v>18</v>
      </c>
      <c r="AY165" s="3" t="s">
        <v>134</v>
      </c>
      <c r="BE165" s="222" t="n">
        <f aca="false">IF(N165="základní",J165,0)</f>
        <v>0</v>
      </c>
      <c r="BF165" s="222" t="n">
        <f aca="false">IF(N165="snížená",J165,0)</f>
        <v>0</v>
      </c>
      <c r="BG165" s="222" t="n">
        <f aca="false">IF(N165="zákl. přenesená",J165,0)</f>
        <v>0</v>
      </c>
      <c r="BH165" s="222" t="n">
        <f aca="false">IF(N165="sníž. přenesená",J165,0)</f>
        <v>0</v>
      </c>
      <c r="BI165" s="222" t="n">
        <f aca="false">IF(N165="nulová",J165,0)</f>
        <v>0</v>
      </c>
      <c r="BJ165" s="3" t="s">
        <v>18</v>
      </c>
      <c r="BK165" s="222" t="n">
        <f aca="false">ROUND(I165*H165,2)</f>
        <v>0</v>
      </c>
      <c r="BL165" s="3" t="s">
        <v>748</v>
      </c>
      <c r="BM165" s="3" t="s">
        <v>1113</v>
      </c>
    </row>
    <row r="166" s="237" customFormat="true" ht="12.8" hidden="false" customHeight="false" outlineLevel="0" collapsed="false">
      <c r="B166" s="238"/>
      <c r="C166" s="239"/>
      <c r="D166" s="223" t="s">
        <v>150</v>
      </c>
      <c r="E166" s="240"/>
      <c r="F166" s="241" t="s">
        <v>1107</v>
      </c>
      <c r="G166" s="239"/>
      <c r="H166" s="242" t="n">
        <v>60.5</v>
      </c>
      <c r="I166" s="243"/>
      <c r="J166" s="239"/>
      <c r="K166" s="239"/>
      <c r="L166" s="244"/>
      <c r="M166" s="283"/>
      <c r="N166" s="284"/>
      <c r="O166" s="284"/>
      <c r="P166" s="284"/>
      <c r="Q166" s="284"/>
      <c r="R166" s="284"/>
      <c r="S166" s="284"/>
      <c r="T166" s="285"/>
      <c r="AT166" s="248" t="s">
        <v>150</v>
      </c>
      <c r="AU166" s="248" t="s">
        <v>18</v>
      </c>
      <c r="AV166" s="237" t="s">
        <v>83</v>
      </c>
      <c r="AW166" s="237" t="s">
        <v>37</v>
      </c>
      <c r="AX166" s="237" t="s">
        <v>18</v>
      </c>
      <c r="AY166" s="248" t="s">
        <v>134</v>
      </c>
    </row>
    <row r="167" s="24" customFormat="true" ht="6.95" hidden="false" customHeight="true" outlineLevel="0" collapsed="false">
      <c r="B167" s="44"/>
      <c r="C167" s="45"/>
      <c r="D167" s="45"/>
      <c r="E167" s="45"/>
      <c r="F167" s="45"/>
      <c r="G167" s="45"/>
      <c r="H167" s="45"/>
      <c r="I167" s="154"/>
      <c r="J167" s="45"/>
      <c r="K167" s="45"/>
      <c r="L167" s="30"/>
    </row>
  </sheetData>
  <sheetProtection algorithmName="SHA-512" hashValue="wNx1FaUL8Pn+BY3b2Rz1K+KKVpsMq0Cz3bpo6vWALgr4pKOFT0zgfIqsxVHuZyqllbH+uswsY5EiyCFrdDt8BA==" saltValue="9SdnHdFauI9sQg+wN1ryoyJRNe9lriwLF2iFWJKMBoGPv8QcMKHWvkVexa4OHKsmCxGqL48i8j/WoSKl7UZzOg==" spinCount="100000" sheet="true" password="cc35" objects="true" scenarios="true" formatColumns="false" formatRows="false" autoFilter="false"/>
  <autoFilter ref="C87:K166"/>
  <mergeCells count="12"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10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99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customFormat="false" ht="12" hidden="false" customHeight="true" outlineLevel="0" collapsed="false">
      <c r="B8" s="6"/>
      <c r="D8" s="126" t="s">
        <v>109</v>
      </c>
      <c r="L8" s="6"/>
    </row>
    <row r="9" s="24" customFormat="true" ht="16.5" hidden="false" customHeight="true" outlineLevel="0" collapsed="false">
      <c r="B9" s="30"/>
      <c r="E9" s="127" t="s">
        <v>1114</v>
      </c>
      <c r="F9" s="127"/>
      <c r="G9" s="127"/>
      <c r="H9" s="127"/>
      <c r="I9" s="128"/>
      <c r="L9" s="30"/>
    </row>
    <row r="10" s="24" customFormat="true" ht="12" hidden="false" customHeight="true" outlineLevel="0" collapsed="false">
      <c r="B10" s="30"/>
      <c r="D10" s="126" t="s">
        <v>875</v>
      </c>
      <c r="I10" s="128"/>
      <c r="L10" s="30"/>
    </row>
    <row r="11" s="24" customFormat="true" ht="36.95" hidden="false" customHeight="true" outlineLevel="0" collapsed="false">
      <c r="B11" s="30"/>
      <c r="E11" s="129" t="s">
        <v>1115</v>
      </c>
      <c r="F11" s="129"/>
      <c r="G11" s="129"/>
      <c r="H11" s="129"/>
      <c r="I11" s="128"/>
      <c r="L11" s="30"/>
    </row>
    <row r="12" s="24" customFormat="true" ht="12.8" hidden="false" customHeight="false" outlineLevel="0" collapsed="false">
      <c r="B12" s="30"/>
      <c r="I12" s="128"/>
      <c r="L12" s="30"/>
    </row>
    <row r="13" s="24" customFormat="true" ht="12" hidden="false" customHeight="true" outlineLevel="0" collapsed="false">
      <c r="B13" s="30"/>
      <c r="D13" s="126" t="s">
        <v>19</v>
      </c>
      <c r="F13" s="3"/>
      <c r="I13" s="130" t="s">
        <v>20</v>
      </c>
      <c r="J13" s="3"/>
      <c r="L13" s="30"/>
    </row>
    <row r="14" s="24" customFormat="true" ht="12" hidden="false" customHeight="true" outlineLevel="0" collapsed="false">
      <c r="B14" s="30"/>
      <c r="D14" s="126" t="s">
        <v>21</v>
      </c>
      <c r="F14" s="3" t="s">
        <v>22</v>
      </c>
      <c r="I14" s="130" t="s">
        <v>23</v>
      </c>
      <c r="J14" s="131" t="str">
        <f aca="false">'Rekapitulace stavby'!AN8</f>
        <v>Vyplň údaj</v>
      </c>
      <c r="L14" s="30"/>
    </row>
    <row r="15" s="24" customFormat="true" ht="10.8" hidden="false" customHeight="true" outlineLevel="0" collapsed="false">
      <c r="B15" s="30"/>
      <c r="I15" s="128"/>
      <c r="L15" s="30"/>
    </row>
    <row r="16" s="24" customFormat="true" ht="12" hidden="false" customHeight="true" outlineLevel="0" collapsed="false">
      <c r="B16" s="30"/>
      <c r="D16" s="126" t="s">
        <v>26</v>
      </c>
      <c r="I16" s="130" t="s">
        <v>27</v>
      </c>
      <c r="J16" s="3" t="s">
        <v>28</v>
      </c>
      <c r="L16" s="30"/>
    </row>
    <row r="17" s="24" customFormat="true" ht="18" hidden="false" customHeight="true" outlineLevel="0" collapsed="false">
      <c r="B17" s="30"/>
      <c r="E17" s="3" t="s">
        <v>29</v>
      </c>
      <c r="I17" s="130" t="s">
        <v>30</v>
      </c>
      <c r="J17" s="3" t="s">
        <v>31</v>
      </c>
      <c r="L17" s="30"/>
    </row>
    <row r="18" s="24" customFormat="true" ht="6.95" hidden="false" customHeight="true" outlineLevel="0" collapsed="false">
      <c r="B18" s="30"/>
      <c r="I18" s="128"/>
      <c r="L18" s="30"/>
    </row>
    <row r="19" s="24" customFormat="true" ht="12" hidden="false" customHeight="true" outlineLevel="0" collapsed="false">
      <c r="B19" s="30"/>
      <c r="D19" s="126" t="s">
        <v>32</v>
      </c>
      <c r="I19" s="130" t="s">
        <v>27</v>
      </c>
      <c r="J19" s="19" t="str">
        <f aca="false">'Rekapitulace stavby'!AN13</f>
        <v>Vyplň údaj</v>
      </c>
      <c r="L19" s="30"/>
    </row>
    <row r="20" s="24" customFormat="true" ht="18" hidden="false" customHeight="true" outlineLevel="0" collapsed="false">
      <c r="B20" s="30"/>
      <c r="E20" s="132" t="str">
        <f aca="false">'Rekapitulace stavby'!E14</f>
        <v>Vyplň údaj</v>
      </c>
      <c r="F20" s="132"/>
      <c r="G20" s="132"/>
      <c r="H20" s="132"/>
      <c r="I20" s="130" t="s">
        <v>30</v>
      </c>
      <c r="J20" s="19" t="str">
        <f aca="false">'Rekapitulace stavby'!AN14</f>
        <v>Vyplň údaj</v>
      </c>
      <c r="L20" s="30"/>
    </row>
    <row r="21" s="24" customFormat="true" ht="6.95" hidden="false" customHeight="true" outlineLevel="0" collapsed="false">
      <c r="B21" s="30"/>
      <c r="I21" s="128"/>
      <c r="L21" s="30"/>
    </row>
    <row r="22" s="24" customFormat="true" ht="12" hidden="false" customHeight="true" outlineLevel="0" collapsed="false">
      <c r="B22" s="30"/>
      <c r="D22" s="126" t="s">
        <v>33</v>
      </c>
      <c r="I22" s="130" t="s">
        <v>27</v>
      </c>
      <c r="J22" s="3" t="s">
        <v>34</v>
      </c>
      <c r="L22" s="30"/>
    </row>
    <row r="23" s="24" customFormat="true" ht="18" hidden="false" customHeight="true" outlineLevel="0" collapsed="false">
      <c r="B23" s="30"/>
      <c r="E23" s="3" t="s">
        <v>35</v>
      </c>
      <c r="I23" s="130" t="s">
        <v>30</v>
      </c>
      <c r="J23" s="3" t="s">
        <v>36</v>
      </c>
      <c r="L23" s="30"/>
    </row>
    <row r="24" s="24" customFormat="true" ht="6.95" hidden="false" customHeight="true" outlineLevel="0" collapsed="false">
      <c r="B24" s="30"/>
      <c r="I24" s="128"/>
      <c r="L24" s="30"/>
    </row>
    <row r="25" s="24" customFormat="true" ht="12" hidden="false" customHeight="true" outlineLevel="0" collapsed="false">
      <c r="B25" s="30"/>
      <c r="D25" s="126" t="s">
        <v>38</v>
      </c>
      <c r="I25" s="130" t="s">
        <v>27</v>
      </c>
      <c r="J25" s="3" t="s">
        <v>34</v>
      </c>
      <c r="L25" s="30"/>
    </row>
    <row r="26" s="24" customFormat="true" ht="18" hidden="false" customHeight="true" outlineLevel="0" collapsed="false">
      <c r="B26" s="30"/>
      <c r="E26" s="3" t="s">
        <v>35</v>
      </c>
      <c r="I26" s="130" t="s">
        <v>30</v>
      </c>
      <c r="J26" s="3" t="s">
        <v>36</v>
      </c>
      <c r="L26" s="30"/>
    </row>
    <row r="27" s="24" customFormat="true" ht="6.95" hidden="false" customHeight="true" outlineLevel="0" collapsed="false">
      <c r="B27" s="30"/>
      <c r="I27" s="128"/>
      <c r="L27" s="30"/>
    </row>
    <row r="28" s="24" customFormat="true" ht="12" hidden="false" customHeight="true" outlineLevel="0" collapsed="false">
      <c r="B28" s="30"/>
      <c r="D28" s="126" t="s">
        <v>39</v>
      </c>
      <c r="I28" s="128"/>
      <c r="L28" s="30"/>
    </row>
    <row r="29" s="133" customFormat="true" ht="16.5" hidden="false" customHeight="true" outlineLevel="0" collapsed="false">
      <c r="B29" s="134"/>
      <c r="E29" s="135"/>
      <c r="F29" s="135"/>
      <c r="G29" s="135"/>
      <c r="H29" s="135"/>
      <c r="I29" s="136"/>
      <c r="L29" s="134"/>
    </row>
    <row r="30" s="24" customFormat="true" ht="6.95" hidden="false" customHeight="true" outlineLevel="0" collapsed="false">
      <c r="B30" s="30"/>
      <c r="I30" s="128"/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25.45" hidden="false" customHeight="true" outlineLevel="0" collapsed="false">
      <c r="B32" s="30"/>
      <c r="D32" s="138" t="s">
        <v>40</v>
      </c>
      <c r="I32" s="128"/>
      <c r="J32" s="139" t="n">
        <f aca="false">ROUND(J88, 2)</f>
        <v>0</v>
      </c>
      <c r="L32" s="30"/>
    </row>
    <row r="33" s="24" customFormat="true" ht="6.95" hidden="false" customHeight="true" outlineLevel="0" collapsed="false">
      <c r="B33" s="30"/>
      <c r="D33" s="58"/>
      <c r="E33" s="58"/>
      <c r="F33" s="58"/>
      <c r="G33" s="58"/>
      <c r="H33" s="58"/>
      <c r="I33" s="137"/>
      <c r="J33" s="58"/>
      <c r="K33" s="58"/>
      <c r="L33" s="30"/>
    </row>
    <row r="34" s="24" customFormat="true" ht="14.4" hidden="false" customHeight="true" outlineLevel="0" collapsed="false">
      <c r="B34" s="30"/>
      <c r="F34" s="140" t="s">
        <v>42</v>
      </c>
      <c r="I34" s="141" t="s">
        <v>41</v>
      </c>
      <c r="J34" s="140" t="s">
        <v>43</v>
      </c>
      <c r="L34" s="30"/>
    </row>
    <row r="35" s="24" customFormat="true" ht="14.4" hidden="false" customHeight="true" outlineLevel="0" collapsed="false">
      <c r="B35" s="30"/>
      <c r="D35" s="126" t="s">
        <v>44</v>
      </c>
      <c r="E35" s="126" t="s">
        <v>45</v>
      </c>
      <c r="F35" s="142" t="n">
        <f aca="false">ROUND((SUM(BE88:BE107)),  2)</f>
        <v>0</v>
      </c>
      <c r="I35" s="143" t="n">
        <v>0.21</v>
      </c>
      <c r="J35" s="142" t="n">
        <f aca="false">ROUND(((SUM(BE88:BE107))*I35),  2)</f>
        <v>0</v>
      </c>
      <c r="L35" s="30"/>
    </row>
    <row r="36" s="24" customFormat="true" ht="14.4" hidden="false" customHeight="true" outlineLevel="0" collapsed="false">
      <c r="B36" s="30"/>
      <c r="E36" s="126" t="s">
        <v>46</v>
      </c>
      <c r="F36" s="142" t="n">
        <f aca="false">ROUND((SUM(BF88:BF107)),  2)</f>
        <v>0</v>
      </c>
      <c r="I36" s="143" t="n">
        <v>0.15</v>
      </c>
      <c r="J36" s="142" t="n">
        <f aca="false">ROUND(((SUM(BF88:BF107))*I36),  2)</f>
        <v>0</v>
      </c>
      <c r="L36" s="30"/>
    </row>
    <row r="37" s="24" customFormat="true" ht="14.4" hidden="true" customHeight="true" outlineLevel="0" collapsed="false">
      <c r="B37" s="30"/>
      <c r="E37" s="126" t="s">
        <v>47</v>
      </c>
      <c r="F37" s="142" t="n">
        <f aca="false">ROUND((SUM(BG88:BG107)),  2)</f>
        <v>0</v>
      </c>
      <c r="I37" s="143" t="n">
        <v>0.21</v>
      </c>
      <c r="J37" s="142" t="n">
        <f aca="false">0</f>
        <v>0</v>
      </c>
      <c r="L37" s="30"/>
    </row>
    <row r="38" s="24" customFormat="true" ht="14.4" hidden="true" customHeight="true" outlineLevel="0" collapsed="false">
      <c r="B38" s="30"/>
      <c r="E38" s="126" t="s">
        <v>48</v>
      </c>
      <c r="F38" s="142" t="n">
        <f aca="false">ROUND((SUM(BH88:BH107)),  2)</f>
        <v>0</v>
      </c>
      <c r="I38" s="143" t="n">
        <v>0.15</v>
      </c>
      <c r="J38" s="142" t="n">
        <f aca="false">0</f>
        <v>0</v>
      </c>
      <c r="L38" s="30"/>
    </row>
    <row r="39" s="24" customFormat="true" ht="14.4" hidden="true" customHeight="true" outlineLevel="0" collapsed="false">
      <c r="B39" s="30"/>
      <c r="E39" s="126" t="s">
        <v>49</v>
      </c>
      <c r="F39" s="142" t="n">
        <f aca="false">ROUND((SUM(BI88:BI107)),  2)</f>
        <v>0</v>
      </c>
      <c r="I39" s="143" t="n">
        <v>0</v>
      </c>
      <c r="J39" s="142" t="n">
        <f aca="false">0</f>
        <v>0</v>
      </c>
      <c r="L39" s="30"/>
    </row>
    <row r="40" s="24" customFormat="true" ht="6.95" hidden="false" customHeight="true" outlineLevel="0" collapsed="false">
      <c r="B40" s="30"/>
      <c r="I40" s="128"/>
      <c r="L40" s="30"/>
    </row>
    <row r="41" s="24" customFormat="true" ht="25.45" hidden="false" customHeight="true" outlineLevel="0" collapsed="false">
      <c r="B41" s="30"/>
      <c r="C41" s="144"/>
      <c r="D41" s="145" t="s">
        <v>50</v>
      </c>
      <c r="E41" s="146"/>
      <c r="F41" s="146"/>
      <c r="G41" s="147" t="s">
        <v>51</v>
      </c>
      <c r="H41" s="148" t="s">
        <v>52</v>
      </c>
      <c r="I41" s="149"/>
      <c r="J41" s="150" t="n">
        <f aca="false">SUM(J32:J39)</f>
        <v>0</v>
      </c>
      <c r="K41" s="151"/>
      <c r="L41" s="30"/>
    </row>
    <row r="42" s="24" customFormat="true" ht="14.4" hidden="false" customHeight="true" outlineLevel="0" collapsed="false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30"/>
    </row>
    <row r="46" s="24" customFormat="true" ht="6.95" hidden="false" customHeight="true" outlineLevel="0" collapsed="false">
      <c r="B46" s="155"/>
      <c r="C46" s="156"/>
      <c r="D46" s="156"/>
      <c r="E46" s="156"/>
      <c r="F46" s="156"/>
      <c r="G46" s="156"/>
      <c r="H46" s="156"/>
      <c r="I46" s="157"/>
      <c r="J46" s="156"/>
      <c r="K46" s="156"/>
      <c r="L46" s="30"/>
    </row>
    <row r="47" s="24" customFormat="true" ht="24.95" hidden="false" customHeight="true" outlineLevel="0" collapsed="false">
      <c r="B47" s="25"/>
      <c r="C47" s="9" t="s">
        <v>111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16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158" t="str">
        <f aca="false">E7</f>
        <v>Oprava koleje v úseku Střelice - Hrušovany nad Jevišovkou_K</v>
      </c>
      <c r="F50" s="158"/>
      <c r="G50" s="158"/>
      <c r="H50" s="158"/>
      <c r="I50" s="128"/>
      <c r="J50" s="26"/>
      <c r="K50" s="26"/>
      <c r="L50" s="30"/>
    </row>
    <row r="51" customFormat="false" ht="12" hidden="false" customHeight="true" outlineLevel="0" collapsed="false">
      <c r="B51" s="7"/>
      <c r="C51" s="17" t="s">
        <v>109</v>
      </c>
      <c r="D51" s="8"/>
      <c r="E51" s="8"/>
      <c r="F51" s="8"/>
      <c r="G51" s="8"/>
      <c r="H51" s="8"/>
      <c r="J51" s="8"/>
      <c r="K51" s="8"/>
      <c r="L51" s="6"/>
    </row>
    <row r="52" s="24" customFormat="true" ht="16.5" hidden="false" customHeight="true" outlineLevel="0" collapsed="false">
      <c r="B52" s="25"/>
      <c r="C52" s="26"/>
      <c r="D52" s="26"/>
      <c r="E52" s="158" t="s">
        <v>1114</v>
      </c>
      <c r="F52" s="158"/>
      <c r="G52" s="158"/>
      <c r="H52" s="158"/>
      <c r="I52" s="128"/>
      <c r="J52" s="26"/>
      <c r="K52" s="26"/>
      <c r="L52" s="30"/>
    </row>
    <row r="53" s="24" customFormat="true" ht="12" hidden="false" customHeight="true" outlineLevel="0" collapsed="false">
      <c r="B53" s="25"/>
      <c r="C53" s="17" t="s">
        <v>875</v>
      </c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6.5" hidden="false" customHeight="true" outlineLevel="0" collapsed="false">
      <c r="B54" s="25"/>
      <c r="C54" s="26"/>
      <c r="D54" s="26"/>
      <c r="E54" s="52" t="str">
        <f aca="false">E11</f>
        <v>SO 03.1 - Výměna prvků PUK</v>
      </c>
      <c r="F54" s="52"/>
      <c r="G54" s="52"/>
      <c r="H54" s="52"/>
      <c r="I54" s="128"/>
      <c r="J54" s="26"/>
      <c r="K54" s="26"/>
      <c r="L54" s="30"/>
    </row>
    <row r="55" s="24" customFormat="true" ht="6.95" hidden="false" customHeight="true" outlineLevel="0" collapsed="false">
      <c r="B55" s="25"/>
      <c r="C55" s="26"/>
      <c r="D55" s="26"/>
      <c r="E55" s="26"/>
      <c r="F55" s="26"/>
      <c r="G55" s="26"/>
      <c r="H55" s="26"/>
      <c r="I55" s="128"/>
      <c r="J55" s="26"/>
      <c r="K55" s="26"/>
      <c r="L55" s="30"/>
    </row>
    <row r="56" s="24" customFormat="true" ht="12" hidden="false" customHeight="true" outlineLevel="0" collapsed="false">
      <c r="B56" s="25"/>
      <c r="C56" s="17" t="s">
        <v>21</v>
      </c>
      <c r="D56" s="26"/>
      <c r="E56" s="26"/>
      <c r="F56" s="18" t="str">
        <f aca="false">F14</f>
        <v>Střelice - Hrušovany nad Jevišovkou</v>
      </c>
      <c r="G56" s="26"/>
      <c r="H56" s="26"/>
      <c r="I56" s="130" t="s">
        <v>23</v>
      </c>
      <c r="J56" s="159" t="str">
        <f aca="false">IF(J14="","",J14)</f>
        <v>Vyplň údaj</v>
      </c>
      <c r="K56" s="26"/>
      <c r="L56" s="30"/>
    </row>
    <row r="57" s="24" customFormat="true" ht="6.95" hidden="false" customHeight="true" outlineLevel="0" collapsed="false">
      <c r="B57" s="25"/>
      <c r="C57" s="26"/>
      <c r="D57" s="26"/>
      <c r="E57" s="26"/>
      <c r="F57" s="26"/>
      <c r="G57" s="26"/>
      <c r="H57" s="26"/>
      <c r="I57" s="128"/>
      <c r="J57" s="26"/>
      <c r="K57" s="26"/>
      <c r="L57" s="30"/>
    </row>
    <row r="58" s="24" customFormat="true" ht="13.65" hidden="false" customHeight="true" outlineLevel="0" collapsed="false">
      <c r="B58" s="25"/>
      <c r="C58" s="17" t="s">
        <v>26</v>
      </c>
      <c r="D58" s="26"/>
      <c r="E58" s="26"/>
      <c r="F58" s="18" t="str">
        <f aca="false">E17</f>
        <v>Správa železniční dopravní cesty,státní organizace</v>
      </c>
      <c r="G58" s="26"/>
      <c r="H58" s="26"/>
      <c r="I58" s="130" t="s">
        <v>33</v>
      </c>
      <c r="J58" s="160" t="str">
        <f aca="false">E23</f>
        <v>DMC Havlíčkův Brod, s.r.o.</v>
      </c>
      <c r="K58" s="26"/>
      <c r="L58" s="30"/>
    </row>
    <row r="59" s="24" customFormat="true" ht="13.65" hidden="false" customHeight="true" outlineLevel="0" collapsed="false">
      <c r="B59" s="25"/>
      <c r="C59" s="17" t="s">
        <v>32</v>
      </c>
      <c r="D59" s="26"/>
      <c r="E59" s="26"/>
      <c r="F59" s="18" t="str">
        <f aca="false">IF(E20="","",E20)</f>
        <v>Vyplň údaj</v>
      </c>
      <c r="G59" s="26"/>
      <c r="H59" s="26"/>
      <c r="I59" s="130" t="s">
        <v>38</v>
      </c>
      <c r="J59" s="160" t="str">
        <f aca="false">E26</f>
        <v>DMC Havlíčkův Brod, s.r.o.</v>
      </c>
      <c r="K59" s="26"/>
      <c r="L59" s="30"/>
    </row>
    <row r="60" s="24" customFormat="true" ht="10.3" hidden="false" customHeight="true" outlineLevel="0" collapsed="false">
      <c r="B60" s="25"/>
      <c r="C60" s="26"/>
      <c r="D60" s="26"/>
      <c r="E60" s="26"/>
      <c r="F60" s="26"/>
      <c r="G60" s="26"/>
      <c r="H60" s="26"/>
      <c r="I60" s="128"/>
      <c r="J60" s="26"/>
      <c r="K60" s="26"/>
      <c r="L60" s="30"/>
    </row>
    <row r="61" s="24" customFormat="true" ht="29.3" hidden="false" customHeight="true" outlineLevel="0" collapsed="false">
      <c r="B61" s="25"/>
      <c r="C61" s="161" t="s">
        <v>112</v>
      </c>
      <c r="D61" s="162"/>
      <c r="E61" s="162"/>
      <c r="F61" s="162"/>
      <c r="G61" s="162"/>
      <c r="H61" s="162"/>
      <c r="I61" s="163"/>
      <c r="J61" s="164" t="s">
        <v>113</v>
      </c>
      <c r="K61" s="162"/>
      <c r="L61" s="30"/>
    </row>
    <row r="62" s="24" customFormat="true" ht="10.3" hidden="false" customHeight="true" outlineLevel="0" collapsed="false">
      <c r="B62" s="25"/>
      <c r="C62" s="26"/>
      <c r="D62" s="26"/>
      <c r="E62" s="26"/>
      <c r="F62" s="26"/>
      <c r="G62" s="26"/>
      <c r="H62" s="26"/>
      <c r="I62" s="128"/>
      <c r="J62" s="26"/>
      <c r="K62" s="26"/>
      <c r="L62" s="30"/>
    </row>
    <row r="63" s="24" customFormat="true" ht="22.8" hidden="false" customHeight="true" outlineLevel="0" collapsed="false">
      <c r="B63" s="25"/>
      <c r="C63" s="165" t="s">
        <v>114</v>
      </c>
      <c r="D63" s="26"/>
      <c r="E63" s="26"/>
      <c r="F63" s="26"/>
      <c r="G63" s="26"/>
      <c r="H63" s="26"/>
      <c r="I63" s="128"/>
      <c r="J63" s="166" t="n">
        <f aca="false">J88</f>
        <v>0</v>
      </c>
      <c r="K63" s="26"/>
      <c r="L63" s="30"/>
      <c r="AU63" s="3" t="s">
        <v>115</v>
      </c>
    </row>
    <row r="64" s="167" customFormat="true" ht="24.95" hidden="false" customHeight="true" outlineLevel="0" collapsed="false">
      <c r="B64" s="168"/>
      <c r="C64" s="169"/>
      <c r="D64" s="170" t="s">
        <v>116</v>
      </c>
      <c r="E64" s="171"/>
      <c r="F64" s="171"/>
      <c r="G64" s="171"/>
      <c r="H64" s="171"/>
      <c r="I64" s="172"/>
      <c r="J64" s="173" t="n">
        <f aca="false">J89</f>
        <v>0</v>
      </c>
      <c r="K64" s="169"/>
      <c r="L64" s="174"/>
    </row>
    <row r="65" s="175" customFormat="true" ht="19.95" hidden="false" customHeight="true" outlineLevel="0" collapsed="false">
      <c r="B65" s="176"/>
      <c r="C65" s="106"/>
      <c r="D65" s="177" t="s">
        <v>117</v>
      </c>
      <c r="E65" s="178"/>
      <c r="F65" s="178"/>
      <c r="G65" s="178"/>
      <c r="H65" s="178"/>
      <c r="I65" s="179"/>
      <c r="J65" s="180" t="n">
        <f aca="false">J90</f>
        <v>0</v>
      </c>
      <c r="K65" s="106"/>
      <c r="L65" s="181"/>
    </row>
    <row r="66" s="167" customFormat="true" ht="24.95" hidden="false" customHeight="true" outlineLevel="0" collapsed="false">
      <c r="B66" s="168"/>
      <c r="C66" s="169"/>
      <c r="D66" s="170" t="s">
        <v>118</v>
      </c>
      <c r="E66" s="171"/>
      <c r="F66" s="171"/>
      <c r="G66" s="171"/>
      <c r="H66" s="171"/>
      <c r="I66" s="172"/>
      <c r="J66" s="173" t="n">
        <f aca="false">J105</f>
        <v>0</v>
      </c>
      <c r="K66" s="169"/>
      <c r="L66" s="174"/>
    </row>
    <row r="67" s="24" customFormat="true" ht="21.85" hidden="false" customHeight="true" outlineLevel="0" collapsed="false">
      <c r="B67" s="25"/>
      <c r="C67" s="26"/>
      <c r="D67" s="26"/>
      <c r="E67" s="26"/>
      <c r="F67" s="26"/>
      <c r="G67" s="26"/>
      <c r="H67" s="26"/>
      <c r="I67" s="128"/>
      <c r="J67" s="26"/>
      <c r="K67" s="26"/>
      <c r="L67" s="30"/>
    </row>
    <row r="68" s="24" customFormat="true" ht="6.95" hidden="false" customHeight="true" outlineLevel="0" collapsed="false">
      <c r="B68" s="44"/>
      <c r="C68" s="45"/>
      <c r="D68" s="45"/>
      <c r="E68" s="45"/>
      <c r="F68" s="45"/>
      <c r="G68" s="45"/>
      <c r="H68" s="45"/>
      <c r="I68" s="154"/>
      <c r="J68" s="45"/>
      <c r="K68" s="45"/>
      <c r="L68" s="30"/>
    </row>
    <row r="72" s="24" customFormat="true" ht="6.95" hidden="false" customHeight="true" outlineLevel="0" collapsed="false">
      <c r="B72" s="46"/>
      <c r="C72" s="47"/>
      <c r="D72" s="47"/>
      <c r="E72" s="47"/>
      <c r="F72" s="47"/>
      <c r="G72" s="47"/>
      <c r="H72" s="47"/>
      <c r="I72" s="157"/>
      <c r="J72" s="47"/>
      <c r="K72" s="47"/>
      <c r="L72" s="30"/>
    </row>
    <row r="73" s="24" customFormat="true" ht="24.95" hidden="false" customHeight="true" outlineLevel="0" collapsed="false">
      <c r="B73" s="25"/>
      <c r="C73" s="9" t="s">
        <v>119</v>
      </c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6.95" hidden="false" customHeight="true" outlineLevel="0" collapsed="false">
      <c r="B74" s="25"/>
      <c r="C74" s="26"/>
      <c r="D74" s="26"/>
      <c r="E74" s="26"/>
      <c r="F74" s="26"/>
      <c r="G74" s="26"/>
      <c r="H74" s="26"/>
      <c r="I74" s="128"/>
      <c r="J74" s="26"/>
      <c r="K74" s="26"/>
      <c r="L74" s="30"/>
    </row>
    <row r="75" s="24" customFormat="true" ht="12" hidden="false" customHeight="true" outlineLevel="0" collapsed="false">
      <c r="B75" s="25"/>
      <c r="C75" s="17" t="s">
        <v>16</v>
      </c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6.5" hidden="false" customHeight="true" outlineLevel="0" collapsed="false">
      <c r="B76" s="25"/>
      <c r="C76" s="26"/>
      <c r="D76" s="26"/>
      <c r="E76" s="158" t="str">
        <f aca="false">E7</f>
        <v>Oprava koleje v úseku Střelice - Hrušovany nad Jevišovkou_K</v>
      </c>
      <c r="F76" s="158"/>
      <c r="G76" s="158"/>
      <c r="H76" s="158"/>
      <c r="I76" s="128"/>
      <c r="J76" s="26"/>
      <c r="K76" s="26"/>
      <c r="L76" s="30"/>
    </row>
    <row r="77" customFormat="false" ht="12" hidden="false" customHeight="true" outlineLevel="0" collapsed="false">
      <c r="B77" s="7"/>
      <c r="C77" s="17" t="s">
        <v>109</v>
      </c>
      <c r="D77" s="8"/>
      <c r="E77" s="8"/>
      <c r="F77" s="8"/>
      <c r="G77" s="8"/>
      <c r="H77" s="8"/>
      <c r="J77" s="8"/>
      <c r="K77" s="8"/>
      <c r="L77" s="6"/>
    </row>
    <row r="78" s="24" customFormat="true" ht="16.5" hidden="false" customHeight="true" outlineLevel="0" collapsed="false">
      <c r="B78" s="25"/>
      <c r="C78" s="26"/>
      <c r="D78" s="26"/>
      <c r="E78" s="158" t="s">
        <v>1114</v>
      </c>
      <c r="F78" s="158"/>
      <c r="G78" s="158"/>
      <c r="H78" s="158"/>
      <c r="I78" s="128"/>
      <c r="J78" s="26"/>
      <c r="K78" s="26"/>
      <c r="L78" s="30"/>
    </row>
    <row r="79" s="24" customFormat="true" ht="12" hidden="false" customHeight="true" outlineLevel="0" collapsed="false">
      <c r="B79" s="25"/>
      <c r="C79" s="17" t="s">
        <v>875</v>
      </c>
      <c r="D79" s="26"/>
      <c r="E79" s="26"/>
      <c r="F79" s="26"/>
      <c r="G79" s="26"/>
      <c r="H79" s="26"/>
      <c r="I79" s="128"/>
      <c r="J79" s="26"/>
      <c r="K79" s="26"/>
      <c r="L79" s="30"/>
    </row>
    <row r="80" s="24" customFormat="true" ht="16.5" hidden="false" customHeight="true" outlineLevel="0" collapsed="false">
      <c r="B80" s="25"/>
      <c r="C80" s="26"/>
      <c r="D80" s="26"/>
      <c r="E80" s="52" t="str">
        <f aca="false">E11</f>
        <v>SO 03.1 - Výměna prvků PUK</v>
      </c>
      <c r="F80" s="52"/>
      <c r="G80" s="52"/>
      <c r="H80" s="52"/>
      <c r="I80" s="128"/>
      <c r="J80" s="26"/>
      <c r="K80" s="26"/>
      <c r="L80" s="30"/>
    </row>
    <row r="81" s="24" customFormat="true" ht="6.95" hidden="false" customHeight="true" outlineLevel="0" collapsed="false">
      <c r="B81" s="25"/>
      <c r="C81" s="26"/>
      <c r="D81" s="26"/>
      <c r="E81" s="26"/>
      <c r="F81" s="26"/>
      <c r="G81" s="26"/>
      <c r="H81" s="26"/>
      <c r="I81" s="128"/>
      <c r="J81" s="26"/>
      <c r="K81" s="26"/>
      <c r="L81" s="30"/>
    </row>
    <row r="82" s="24" customFormat="true" ht="12" hidden="false" customHeight="true" outlineLevel="0" collapsed="false">
      <c r="B82" s="25"/>
      <c r="C82" s="17" t="s">
        <v>21</v>
      </c>
      <c r="D82" s="26"/>
      <c r="E82" s="26"/>
      <c r="F82" s="18" t="str">
        <f aca="false">F14</f>
        <v>Střelice - Hrušovany nad Jevišovkou</v>
      </c>
      <c r="G82" s="26"/>
      <c r="H82" s="26"/>
      <c r="I82" s="130" t="s">
        <v>23</v>
      </c>
      <c r="J82" s="159" t="str">
        <f aca="false">IF(J14="","",J14)</f>
        <v>Vyplň údaj</v>
      </c>
      <c r="K82" s="26"/>
      <c r="L82" s="30"/>
    </row>
    <row r="83" s="24" customFormat="true" ht="6.95" hidden="false" customHeight="true" outlineLevel="0" collapsed="false">
      <c r="B83" s="25"/>
      <c r="C83" s="26"/>
      <c r="D83" s="26"/>
      <c r="E83" s="26"/>
      <c r="F83" s="26"/>
      <c r="G83" s="26"/>
      <c r="H83" s="26"/>
      <c r="I83" s="128"/>
      <c r="J83" s="26"/>
      <c r="K83" s="26"/>
      <c r="L83" s="30"/>
    </row>
    <row r="84" s="24" customFormat="true" ht="13.65" hidden="false" customHeight="true" outlineLevel="0" collapsed="false">
      <c r="B84" s="25"/>
      <c r="C84" s="17" t="s">
        <v>26</v>
      </c>
      <c r="D84" s="26"/>
      <c r="E84" s="26"/>
      <c r="F84" s="18" t="str">
        <f aca="false">E17</f>
        <v>Správa železniční dopravní cesty,státní organizace</v>
      </c>
      <c r="G84" s="26"/>
      <c r="H84" s="26"/>
      <c r="I84" s="130" t="s">
        <v>33</v>
      </c>
      <c r="J84" s="160" t="str">
        <f aca="false">E23</f>
        <v>DMC Havlíčkův Brod, s.r.o.</v>
      </c>
      <c r="K84" s="26"/>
      <c r="L84" s="30"/>
    </row>
    <row r="85" s="24" customFormat="true" ht="13.65" hidden="false" customHeight="true" outlineLevel="0" collapsed="false">
      <c r="B85" s="25"/>
      <c r="C85" s="17" t="s">
        <v>32</v>
      </c>
      <c r="D85" s="26"/>
      <c r="E85" s="26"/>
      <c r="F85" s="18" t="str">
        <f aca="false">IF(E20="","",E20)</f>
        <v>Vyplň údaj</v>
      </c>
      <c r="G85" s="26"/>
      <c r="H85" s="26"/>
      <c r="I85" s="130" t="s">
        <v>38</v>
      </c>
      <c r="J85" s="160" t="str">
        <f aca="false">E26</f>
        <v>DMC Havlíčkův Brod, s.r.o.</v>
      </c>
      <c r="K85" s="26"/>
      <c r="L85" s="30"/>
    </row>
    <row r="86" s="24" customFormat="true" ht="10.3" hidden="false" customHeight="true" outlineLevel="0" collapsed="false">
      <c r="B86" s="25"/>
      <c r="C86" s="26"/>
      <c r="D86" s="26"/>
      <c r="E86" s="26"/>
      <c r="F86" s="26"/>
      <c r="G86" s="26"/>
      <c r="H86" s="26"/>
      <c r="I86" s="128"/>
      <c r="J86" s="26"/>
      <c r="K86" s="26"/>
      <c r="L86" s="30"/>
    </row>
    <row r="87" s="182" customFormat="true" ht="29.3" hidden="false" customHeight="true" outlineLevel="0" collapsed="false">
      <c r="B87" s="183"/>
      <c r="C87" s="184" t="s">
        <v>120</v>
      </c>
      <c r="D87" s="185" t="s">
        <v>59</v>
      </c>
      <c r="E87" s="185" t="s">
        <v>55</v>
      </c>
      <c r="F87" s="185" t="s">
        <v>56</v>
      </c>
      <c r="G87" s="185" t="s">
        <v>121</v>
      </c>
      <c r="H87" s="185" t="s">
        <v>122</v>
      </c>
      <c r="I87" s="186" t="s">
        <v>123</v>
      </c>
      <c r="J87" s="187" t="s">
        <v>113</v>
      </c>
      <c r="K87" s="188" t="s">
        <v>124</v>
      </c>
      <c r="L87" s="189"/>
      <c r="M87" s="70"/>
      <c r="N87" s="71" t="s">
        <v>44</v>
      </c>
      <c r="O87" s="71" t="s">
        <v>125</v>
      </c>
      <c r="P87" s="71" t="s">
        <v>126</v>
      </c>
      <c r="Q87" s="71" t="s">
        <v>127</v>
      </c>
      <c r="R87" s="71" t="s">
        <v>128</v>
      </c>
      <c r="S87" s="71" t="s">
        <v>129</v>
      </c>
      <c r="T87" s="72" t="s">
        <v>130</v>
      </c>
    </row>
    <row r="88" s="24" customFormat="true" ht="22.8" hidden="false" customHeight="true" outlineLevel="0" collapsed="false">
      <c r="B88" s="25"/>
      <c r="C88" s="78" t="s">
        <v>131</v>
      </c>
      <c r="D88" s="26"/>
      <c r="E88" s="26"/>
      <c r="F88" s="26"/>
      <c r="G88" s="26"/>
      <c r="H88" s="26"/>
      <c r="I88" s="128"/>
      <c r="J88" s="190" t="n">
        <f aca="false">BK88</f>
        <v>0</v>
      </c>
      <c r="K88" s="26"/>
      <c r="L88" s="30"/>
      <c r="M88" s="73"/>
      <c r="N88" s="74"/>
      <c r="O88" s="74"/>
      <c r="P88" s="191" t="n">
        <f aca="false">P89+P105</f>
        <v>0</v>
      </c>
      <c r="Q88" s="74"/>
      <c r="R88" s="191" t="n">
        <f aca="false">R89+R105</f>
        <v>6.4242</v>
      </c>
      <c r="S88" s="74"/>
      <c r="T88" s="192" t="n">
        <f aca="false">T89+T105</f>
        <v>0</v>
      </c>
      <c r="AT88" s="3" t="s">
        <v>73</v>
      </c>
      <c r="AU88" s="3" t="s">
        <v>115</v>
      </c>
      <c r="BK88" s="193" t="n">
        <f aca="false">BK89+BK105</f>
        <v>0</v>
      </c>
    </row>
    <row r="89" s="194" customFormat="true" ht="25.9" hidden="false" customHeight="true" outlineLevel="0" collapsed="false">
      <c r="B89" s="195"/>
      <c r="C89" s="196"/>
      <c r="D89" s="197" t="s">
        <v>73</v>
      </c>
      <c r="E89" s="198" t="s">
        <v>132</v>
      </c>
      <c r="F89" s="198" t="s">
        <v>133</v>
      </c>
      <c r="G89" s="196"/>
      <c r="H89" s="196"/>
      <c r="I89" s="199"/>
      <c r="J89" s="200" t="n">
        <f aca="false">BK89</f>
        <v>0</v>
      </c>
      <c r="K89" s="196"/>
      <c r="L89" s="201"/>
      <c r="M89" s="202"/>
      <c r="N89" s="203"/>
      <c r="O89" s="203"/>
      <c r="P89" s="204" t="n">
        <f aca="false">P90</f>
        <v>0</v>
      </c>
      <c r="Q89" s="203"/>
      <c r="R89" s="204" t="n">
        <f aca="false">R90</f>
        <v>6.4242</v>
      </c>
      <c r="S89" s="203"/>
      <c r="T89" s="205" t="n">
        <f aca="false">T90</f>
        <v>0</v>
      </c>
      <c r="AR89" s="206" t="s">
        <v>18</v>
      </c>
      <c r="AT89" s="207" t="s">
        <v>73</v>
      </c>
      <c r="AU89" s="207" t="s">
        <v>74</v>
      </c>
      <c r="AY89" s="206" t="s">
        <v>134</v>
      </c>
      <c r="BK89" s="208" t="n">
        <f aca="false">BK90</f>
        <v>0</v>
      </c>
    </row>
    <row r="90" s="194" customFormat="true" ht="22.8" hidden="false" customHeight="true" outlineLevel="0" collapsed="false">
      <c r="B90" s="195"/>
      <c r="C90" s="196"/>
      <c r="D90" s="197" t="s">
        <v>73</v>
      </c>
      <c r="E90" s="209" t="s">
        <v>135</v>
      </c>
      <c r="F90" s="209" t="s">
        <v>136</v>
      </c>
      <c r="G90" s="196"/>
      <c r="H90" s="196"/>
      <c r="I90" s="199"/>
      <c r="J90" s="210" t="n">
        <f aca="false">BK90</f>
        <v>0</v>
      </c>
      <c r="K90" s="196"/>
      <c r="L90" s="201"/>
      <c r="M90" s="202"/>
      <c r="N90" s="203"/>
      <c r="O90" s="203"/>
      <c r="P90" s="204" t="n">
        <f aca="false">SUM(P91:P104)</f>
        <v>0</v>
      </c>
      <c r="Q90" s="203"/>
      <c r="R90" s="204" t="n">
        <f aca="false">SUM(R91:R104)</f>
        <v>6.4242</v>
      </c>
      <c r="S90" s="203"/>
      <c r="T90" s="205" t="n">
        <f aca="false">SUM(T91:T104)</f>
        <v>0</v>
      </c>
      <c r="AR90" s="206" t="s">
        <v>18</v>
      </c>
      <c r="AT90" s="207" t="s">
        <v>73</v>
      </c>
      <c r="AU90" s="207" t="s">
        <v>18</v>
      </c>
      <c r="AY90" s="206" t="s">
        <v>134</v>
      </c>
      <c r="BK90" s="208" t="n">
        <f aca="false">SUM(BK91:BK104)</f>
        <v>0</v>
      </c>
    </row>
    <row r="91" s="24" customFormat="true" ht="22.5" hidden="false" customHeight="true" outlineLevel="0" collapsed="false">
      <c r="B91" s="25"/>
      <c r="C91" s="211" t="s">
        <v>18</v>
      </c>
      <c r="D91" s="211" t="s">
        <v>137</v>
      </c>
      <c r="E91" s="212" t="s">
        <v>1116</v>
      </c>
      <c r="F91" s="213" t="s">
        <v>1117</v>
      </c>
      <c r="G91" s="214" t="s">
        <v>236</v>
      </c>
      <c r="H91" s="215" t="n">
        <v>1290</v>
      </c>
      <c r="I91" s="216"/>
      <c r="J91" s="217" t="n">
        <f aca="false">ROUND(I91*H91,2)</f>
        <v>0</v>
      </c>
      <c r="K91" s="213"/>
      <c r="L91" s="30"/>
      <c r="M91" s="218"/>
      <c r="N91" s="219" t="s">
        <v>45</v>
      </c>
      <c r="O91" s="62"/>
      <c r="P91" s="220" t="n">
        <f aca="false">O91*H91</f>
        <v>0</v>
      </c>
      <c r="Q91" s="220" t="n">
        <v>0</v>
      </c>
      <c r="R91" s="220" t="n">
        <f aca="false">Q91*H91</f>
        <v>0</v>
      </c>
      <c r="S91" s="220" t="n">
        <v>0</v>
      </c>
      <c r="T91" s="221" t="n">
        <f aca="false">S91*H91</f>
        <v>0</v>
      </c>
      <c r="AR91" s="3" t="s">
        <v>141</v>
      </c>
      <c r="AT91" s="3" t="s">
        <v>137</v>
      </c>
      <c r="AU91" s="3" t="s">
        <v>83</v>
      </c>
      <c r="AY91" s="3" t="s">
        <v>134</v>
      </c>
      <c r="BE91" s="222" t="n">
        <f aca="false">IF(N91="základní",J91,0)</f>
        <v>0</v>
      </c>
      <c r="BF91" s="222" t="n">
        <f aca="false">IF(N91="snížená",J91,0)</f>
        <v>0</v>
      </c>
      <c r="BG91" s="222" t="n">
        <f aca="false">IF(N91="zákl. přenesená",J91,0)</f>
        <v>0</v>
      </c>
      <c r="BH91" s="222" t="n">
        <f aca="false">IF(N91="sníž. přenesená",J91,0)</f>
        <v>0</v>
      </c>
      <c r="BI91" s="222" t="n">
        <f aca="false">IF(N91="nulová",J91,0)</f>
        <v>0</v>
      </c>
      <c r="BJ91" s="3" t="s">
        <v>18</v>
      </c>
      <c r="BK91" s="222" t="n">
        <f aca="false">ROUND(I91*H91,2)</f>
        <v>0</v>
      </c>
      <c r="BL91" s="3" t="s">
        <v>141</v>
      </c>
      <c r="BM91" s="3" t="s">
        <v>1118</v>
      </c>
    </row>
    <row r="92" s="226" customFormat="true" ht="12.8" hidden="false" customHeight="false" outlineLevel="0" collapsed="false">
      <c r="B92" s="227"/>
      <c r="C92" s="228"/>
      <c r="D92" s="223" t="s">
        <v>150</v>
      </c>
      <c r="E92" s="229"/>
      <c r="F92" s="230" t="s">
        <v>1119</v>
      </c>
      <c r="G92" s="228"/>
      <c r="H92" s="229"/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150</v>
      </c>
      <c r="AU92" s="236" t="s">
        <v>83</v>
      </c>
      <c r="AV92" s="226" t="s">
        <v>18</v>
      </c>
      <c r="AW92" s="226" t="s">
        <v>37</v>
      </c>
      <c r="AX92" s="226" t="s">
        <v>74</v>
      </c>
      <c r="AY92" s="236" t="s">
        <v>134</v>
      </c>
    </row>
    <row r="93" s="237" customFormat="true" ht="12.8" hidden="false" customHeight="false" outlineLevel="0" collapsed="false">
      <c r="B93" s="238"/>
      <c r="C93" s="239"/>
      <c r="D93" s="223" t="s">
        <v>150</v>
      </c>
      <c r="E93" s="240"/>
      <c r="F93" s="241" t="s">
        <v>1120</v>
      </c>
      <c r="G93" s="239"/>
      <c r="H93" s="242" t="n">
        <v>1290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AT93" s="248" t="s">
        <v>150</v>
      </c>
      <c r="AU93" s="248" t="s">
        <v>83</v>
      </c>
      <c r="AV93" s="237" t="s">
        <v>83</v>
      </c>
      <c r="AW93" s="237" t="s">
        <v>37</v>
      </c>
      <c r="AX93" s="237" t="s">
        <v>18</v>
      </c>
      <c r="AY93" s="248" t="s">
        <v>134</v>
      </c>
    </row>
    <row r="94" s="24" customFormat="true" ht="16.5" hidden="false" customHeight="true" outlineLevel="0" collapsed="false">
      <c r="B94" s="25"/>
      <c r="C94" s="261" t="s">
        <v>83</v>
      </c>
      <c r="D94" s="261" t="s">
        <v>164</v>
      </c>
      <c r="E94" s="262" t="s">
        <v>1121</v>
      </c>
      <c r="F94" s="263" t="s">
        <v>1122</v>
      </c>
      <c r="G94" s="264" t="s">
        <v>236</v>
      </c>
      <c r="H94" s="265" t="n">
        <v>1290</v>
      </c>
      <c r="I94" s="266"/>
      <c r="J94" s="267" t="n">
        <f aca="false">ROUND(I94*H94,2)</f>
        <v>0</v>
      </c>
      <c r="K94" s="263"/>
      <c r="L94" s="268"/>
      <c r="M94" s="269"/>
      <c r="N94" s="270" t="s">
        <v>45</v>
      </c>
      <c r="O94" s="62"/>
      <c r="P94" s="220" t="n">
        <f aca="false">O94*H94</f>
        <v>0</v>
      </c>
      <c r="Q94" s="220" t="n">
        <v>0.0015</v>
      </c>
      <c r="R94" s="220" t="n">
        <f aca="false">Q94*H94</f>
        <v>1.935</v>
      </c>
      <c r="S94" s="220" t="n">
        <v>0</v>
      </c>
      <c r="T94" s="221" t="n">
        <f aca="false">S94*H94</f>
        <v>0</v>
      </c>
      <c r="AR94" s="3" t="s">
        <v>313</v>
      </c>
      <c r="AT94" s="3" t="s">
        <v>164</v>
      </c>
      <c r="AU94" s="3" t="s">
        <v>83</v>
      </c>
      <c r="AY94" s="3" t="s">
        <v>134</v>
      </c>
      <c r="BE94" s="222" t="n">
        <f aca="false">IF(N94="základní",J94,0)</f>
        <v>0</v>
      </c>
      <c r="BF94" s="222" t="n">
        <f aca="false">IF(N94="snížená",J94,0)</f>
        <v>0</v>
      </c>
      <c r="BG94" s="222" t="n">
        <f aca="false">IF(N94="zákl. přenesená",J94,0)</f>
        <v>0</v>
      </c>
      <c r="BH94" s="222" t="n">
        <f aca="false">IF(N94="sníž. přenesená",J94,0)</f>
        <v>0</v>
      </c>
      <c r="BI94" s="222" t="n">
        <f aca="false">IF(N94="nulová",J94,0)</f>
        <v>0</v>
      </c>
      <c r="BJ94" s="3" t="s">
        <v>18</v>
      </c>
      <c r="BK94" s="222" t="n">
        <f aca="false">ROUND(I94*H94,2)</f>
        <v>0</v>
      </c>
      <c r="BL94" s="3" t="s">
        <v>245</v>
      </c>
      <c r="BM94" s="3" t="s">
        <v>1123</v>
      </c>
    </row>
    <row r="95" s="24" customFormat="true" ht="16.5" hidden="false" customHeight="true" outlineLevel="0" collapsed="false">
      <c r="B95" s="25"/>
      <c r="C95" s="261" t="s">
        <v>157</v>
      </c>
      <c r="D95" s="261" t="s">
        <v>164</v>
      </c>
      <c r="E95" s="262" t="s">
        <v>1124</v>
      </c>
      <c r="F95" s="263" t="s">
        <v>1125</v>
      </c>
      <c r="G95" s="264" t="s">
        <v>236</v>
      </c>
      <c r="H95" s="265" t="n">
        <v>2580</v>
      </c>
      <c r="I95" s="266"/>
      <c r="J95" s="267" t="n">
        <f aca="false">ROUND(I95*H95,2)</f>
        <v>0</v>
      </c>
      <c r="K95" s="263"/>
      <c r="L95" s="268"/>
      <c r="M95" s="269"/>
      <c r="N95" s="270" t="s">
        <v>45</v>
      </c>
      <c r="O95" s="62"/>
      <c r="P95" s="220" t="n">
        <f aca="false">O95*H95</f>
        <v>0</v>
      </c>
      <c r="Q95" s="220" t="n">
        <v>0.00016</v>
      </c>
      <c r="R95" s="220" t="n">
        <f aca="false">Q95*H95</f>
        <v>0.4128</v>
      </c>
      <c r="S95" s="220" t="n">
        <v>0</v>
      </c>
      <c r="T95" s="221" t="n">
        <f aca="false">S95*H95</f>
        <v>0</v>
      </c>
      <c r="AR95" s="3" t="s">
        <v>313</v>
      </c>
      <c r="AT95" s="3" t="s">
        <v>164</v>
      </c>
      <c r="AU95" s="3" t="s">
        <v>83</v>
      </c>
      <c r="AY95" s="3" t="s">
        <v>134</v>
      </c>
      <c r="BE95" s="222" t="n">
        <f aca="false">IF(N95="základní",J95,0)</f>
        <v>0</v>
      </c>
      <c r="BF95" s="222" t="n">
        <f aca="false">IF(N95="snížená",J95,0)</f>
        <v>0</v>
      </c>
      <c r="BG95" s="222" t="n">
        <f aca="false">IF(N95="zákl. přenesená",J95,0)</f>
        <v>0</v>
      </c>
      <c r="BH95" s="222" t="n">
        <f aca="false">IF(N95="sníž. přenesená",J95,0)</f>
        <v>0</v>
      </c>
      <c r="BI95" s="222" t="n">
        <f aca="false">IF(N95="nulová",J95,0)</f>
        <v>0</v>
      </c>
      <c r="BJ95" s="3" t="s">
        <v>18</v>
      </c>
      <c r="BK95" s="222" t="n">
        <f aca="false">ROUND(I95*H95,2)</f>
        <v>0</v>
      </c>
      <c r="BL95" s="3" t="s">
        <v>245</v>
      </c>
      <c r="BM95" s="3" t="s">
        <v>1126</v>
      </c>
    </row>
    <row r="96" s="24" customFormat="true" ht="12.8" hidden="false" customHeight="false" outlineLevel="0" collapsed="false">
      <c r="B96" s="25"/>
      <c r="C96" s="26"/>
      <c r="D96" s="223" t="s">
        <v>143</v>
      </c>
      <c r="E96" s="26"/>
      <c r="F96" s="224" t="s">
        <v>1127</v>
      </c>
      <c r="G96" s="26"/>
      <c r="H96" s="26"/>
      <c r="I96" s="128"/>
      <c r="J96" s="26"/>
      <c r="K96" s="26"/>
      <c r="L96" s="30"/>
      <c r="M96" s="225"/>
      <c r="N96" s="62"/>
      <c r="O96" s="62"/>
      <c r="P96" s="62"/>
      <c r="Q96" s="62"/>
      <c r="R96" s="62"/>
      <c r="S96" s="62"/>
      <c r="T96" s="63"/>
      <c r="AT96" s="3" t="s">
        <v>143</v>
      </c>
      <c r="AU96" s="3" t="s">
        <v>83</v>
      </c>
    </row>
    <row r="97" s="24" customFormat="true" ht="16.5" hidden="false" customHeight="true" outlineLevel="0" collapsed="false">
      <c r="B97" s="25"/>
      <c r="C97" s="261" t="s">
        <v>141</v>
      </c>
      <c r="D97" s="261" t="s">
        <v>164</v>
      </c>
      <c r="E97" s="262" t="s">
        <v>1128</v>
      </c>
      <c r="F97" s="263" t="s">
        <v>1129</v>
      </c>
      <c r="G97" s="264" t="s">
        <v>236</v>
      </c>
      <c r="H97" s="265" t="n">
        <v>5160</v>
      </c>
      <c r="I97" s="266"/>
      <c r="J97" s="267" t="n">
        <f aca="false">ROUND(I97*H97,2)</f>
        <v>0</v>
      </c>
      <c r="K97" s="263"/>
      <c r="L97" s="268"/>
      <c r="M97" s="269"/>
      <c r="N97" s="270" t="s">
        <v>45</v>
      </c>
      <c r="O97" s="62"/>
      <c r="P97" s="220" t="n">
        <f aca="false">O97*H97</f>
        <v>0</v>
      </c>
      <c r="Q97" s="220" t="n">
        <v>0.00051</v>
      </c>
      <c r="R97" s="220" t="n">
        <f aca="false">Q97*H97</f>
        <v>2.6316</v>
      </c>
      <c r="S97" s="220" t="n">
        <v>0</v>
      </c>
      <c r="T97" s="221" t="n">
        <f aca="false">S97*H97</f>
        <v>0</v>
      </c>
      <c r="AR97" s="3" t="s">
        <v>168</v>
      </c>
      <c r="AT97" s="3" t="s">
        <v>164</v>
      </c>
      <c r="AU97" s="3" t="s">
        <v>83</v>
      </c>
      <c r="AY97" s="3" t="s">
        <v>134</v>
      </c>
      <c r="BE97" s="222" t="n">
        <f aca="false">IF(N97="základní",J97,0)</f>
        <v>0</v>
      </c>
      <c r="BF97" s="222" t="n">
        <f aca="false">IF(N97="snížená",J97,0)</f>
        <v>0</v>
      </c>
      <c r="BG97" s="222" t="n">
        <f aca="false">IF(N97="zákl. přenesená",J97,0)</f>
        <v>0</v>
      </c>
      <c r="BH97" s="222" t="n">
        <f aca="false">IF(N97="sníž. přenesená",J97,0)</f>
        <v>0</v>
      </c>
      <c r="BI97" s="222" t="n">
        <f aca="false">IF(N97="nulová",J97,0)</f>
        <v>0</v>
      </c>
      <c r="BJ97" s="3" t="s">
        <v>18</v>
      </c>
      <c r="BK97" s="222" t="n">
        <f aca="false">ROUND(I97*H97,2)</f>
        <v>0</v>
      </c>
      <c r="BL97" s="3" t="s">
        <v>141</v>
      </c>
      <c r="BM97" s="3" t="s">
        <v>1130</v>
      </c>
    </row>
    <row r="98" s="24" customFormat="true" ht="16.5" hidden="false" customHeight="true" outlineLevel="0" collapsed="false">
      <c r="B98" s="25"/>
      <c r="C98" s="261" t="s">
        <v>135</v>
      </c>
      <c r="D98" s="261" t="s">
        <v>164</v>
      </c>
      <c r="E98" s="262" t="s">
        <v>1131</v>
      </c>
      <c r="F98" s="263" t="s">
        <v>1132</v>
      </c>
      <c r="G98" s="264" t="s">
        <v>236</v>
      </c>
      <c r="H98" s="265" t="n">
        <v>5160</v>
      </c>
      <c r="I98" s="266"/>
      <c r="J98" s="267" t="n">
        <f aca="false">ROUND(I98*H98,2)</f>
        <v>0</v>
      </c>
      <c r="K98" s="263"/>
      <c r="L98" s="268"/>
      <c r="M98" s="269"/>
      <c r="N98" s="270" t="s">
        <v>45</v>
      </c>
      <c r="O98" s="62"/>
      <c r="P98" s="220" t="n">
        <f aca="false">O98*H98</f>
        <v>0</v>
      </c>
      <c r="Q98" s="220" t="n">
        <v>0.00015</v>
      </c>
      <c r="R98" s="220" t="n">
        <f aca="false">Q98*H98</f>
        <v>0.774</v>
      </c>
      <c r="S98" s="220" t="n">
        <v>0</v>
      </c>
      <c r="T98" s="221" t="n">
        <f aca="false">S98*H98</f>
        <v>0</v>
      </c>
      <c r="AR98" s="3" t="s">
        <v>168</v>
      </c>
      <c r="AT98" s="3" t="s">
        <v>164</v>
      </c>
      <c r="AU98" s="3" t="s">
        <v>83</v>
      </c>
      <c r="AY98" s="3" t="s">
        <v>134</v>
      </c>
      <c r="BE98" s="222" t="n">
        <f aca="false">IF(N98="základní",J98,0)</f>
        <v>0</v>
      </c>
      <c r="BF98" s="222" t="n">
        <f aca="false">IF(N98="snížená",J98,0)</f>
        <v>0</v>
      </c>
      <c r="BG98" s="222" t="n">
        <f aca="false">IF(N98="zákl. přenesená",J98,0)</f>
        <v>0</v>
      </c>
      <c r="BH98" s="222" t="n">
        <f aca="false">IF(N98="sníž. přenesená",J98,0)</f>
        <v>0</v>
      </c>
      <c r="BI98" s="222" t="n">
        <f aca="false">IF(N98="nulová",J98,0)</f>
        <v>0</v>
      </c>
      <c r="BJ98" s="3" t="s">
        <v>18</v>
      </c>
      <c r="BK98" s="222" t="n">
        <f aca="false">ROUND(I98*H98,2)</f>
        <v>0</v>
      </c>
      <c r="BL98" s="3" t="s">
        <v>141</v>
      </c>
      <c r="BM98" s="3" t="s">
        <v>1133</v>
      </c>
    </row>
    <row r="99" s="24" customFormat="true" ht="16.5" hidden="false" customHeight="true" outlineLevel="0" collapsed="false">
      <c r="B99" s="25"/>
      <c r="C99" s="261" t="s">
        <v>174</v>
      </c>
      <c r="D99" s="261" t="s">
        <v>164</v>
      </c>
      <c r="E99" s="262" t="s">
        <v>293</v>
      </c>
      <c r="F99" s="263" t="s">
        <v>294</v>
      </c>
      <c r="G99" s="264" t="s">
        <v>236</v>
      </c>
      <c r="H99" s="265" t="n">
        <v>5160</v>
      </c>
      <c r="I99" s="266"/>
      <c r="J99" s="267" t="n">
        <f aca="false">ROUND(I99*H99,2)</f>
        <v>0</v>
      </c>
      <c r="K99" s="263"/>
      <c r="L99" s="268"/>
      <c r="M99" s="269"/>
      <c r="N99" s="270" t="s">
        <v>45</v>
      </c>
      <c r="O99" s="62"/>
      <c r="P99" s="220" t="n">
        <f aca="false">O99*H99</f>
        <v>0</v>
      </c>
      <c r="Q99" s="220" t="n">
        <v>9E-005</v>
      </c>
      <c r="R99" s="220" t="n">
        <f aca="false">Q99*H99</f>
        <v>0.4644</v>
      </c>
      <c r="S99" s="220" t="n">
        <v>0</v>
      </c>
      <c r="T99" s="221" t="n">
        <f aca="false">S99*H99</f>
        <v>0</v>
      </c>
      <c r="AR99" s="3" t="s">
        <v>168</v>
      </c>
      <c r="AT99" s="3" t="s">
        <v>164</v>
      </c>
      <c r="AU99" s="3" t="s">
        <v>83</v>
      </c>
      <c r="AY99" s="3" t="s">
        <v>134</v>
      </c>
      <c r="BE99" s="222" t="n">
        <f aca="false">IF(N99="základní",J99,0)</f>
        <v>0</v>
      </c>
      <c r="BF99" s="222" t="n">
        <f aca="false">IF(N99="snížená",J99,0)</f>
        <v>0</v>
      </c>
      <c r="BG99" s="222" t="n">
        <f aca="false">IF(N99="zákl. přenesená",J99,0)</f>
        <v>0</v>
      </c>
      <c r="BH99" s="222" t="n">
        <f aca="false">IF(N99="sníž. přenesená",J99,0)</f>
        <v>0</v>
      </c>
      <c r="BI99" s="222" t="n">
        <f aca="false">IF(N99="nulová",J99,0)</f>
        <v>0</v>
      </c>
      <c r="BJ99" s="3" t="s">
        <v>18</v>
      </c>
      <c r="BK99" s="222" t="n">
        <f aca="false">ROUND(I99*H99,2)</f>
        <v>0</v>
      </c>
      <c r="BL99" s="3" t="s">
        <v>141</v>
      </c>
      <c r="BM99" s="3" t="s">
        <v>1134</v>
      </c>
    </row>
    <row r="100" s="24" customFormat="true" ht="16.5" hidden="false" customHeight="true" outlineLevel="0" collapsed="false">
      <c r="B100" s="25"/>
      <c r="C100" s="261" t="s">
        <v>184</v>
      </c>
      <c r="D100" s="261" t="s">
        <v>164</v>
      </c>
      <c r="E100" s="262" t="s">
        <v>1135</v>
      </c>
      <c r="F100" s="263" t="s">
        <v>1136</v>
      </c>
      <c r="G100" s="264" t="s">
        <v>236</v>
      </c>
      <c r="H100" s="265" t="n">
        <v>5160</v>
      </c>
      <c r="I100" s="266"/>
      <c r="J100" s="267" t="n">
        <f aca="false">ROUND(I100*H100,2)</f>
        <v>0</v>
      </c>
      <c r="K100" s="263"/>
      <c r="L100" s="268"/>
      <c r="M100" s="269"/>
      <c r="N100" s="270" t="s">
        <v>45</v>
      </c>
      <c r="O100" s="62"/>
      <c r="P100" s="220" t="n">
        <f aca="false">O100*H100</f>
        <v>0</v>
      </c>
      <c r="Q100" s="220" t="n">
        <v>4E-005</v>
      </c>
      <c r="R100" s="220" t="n">
        <f aca="false">Q100*H100</f>
        <v>0.2064</v>
      </c>
      <c r="S100" s="220" t="n">
        <v>0</v>
      </c>
      <c r="T100" s="221" t="n">
        <f aca="false">S100*H100</f>
        <v>0</v>
      </c>
      <c r="AR100" s="3" t="s">
        <v>168</v>
      </c>
      <c r="AT100" s="3" t="s">
        <v>164</v>
      </c>
      <c r="AU100" s="3" t="s">
        <v>83</v>
      </c>
      <c r="AY100" s="3" t="s">
        <v>134</v>
      </c>
      <c r="BE100" s="222" t="n">
        <f aca="false">IF(N100="základní",J100,0)</f>
        <v>0</v>
      </c>
      <c r="BF100" s="222" t="n">
        <f aca="false">IF(N100="snížená",J100,0)</f>
        <v>0</v>
      </c>
      <c r="BG100" s="222" t="n">
        <f aca="false">IF(N100="zákl. přenesená",J100,0)</f>
        <v>0</v>
      </c>
      <c r="BH100" s="222" t="n">
        <f aca="false">IF(N100="sníž. přenesená",J100,0)</f>
        <v>0</v>
      </c>
      <c r="BI100" s="222" t="n">
        <f aca="false">IF(N100="nulová",J100,0)</f>
        <v>0</v>
      </c>
      <c r="BJ100" s="3" t="s">
        <v>18</v>
      </c>
      <c r="BK100" s="222" t="n">
        <f aca="false">ROUND(I100*H100,2)</f>
        <v>0</v>
      </c>
      <c r="BL100" s="3" t="s">
        <v>141</v>
      </c>
      <c r="BM100" s="3" t="s">
        <v>1137</v>
      </c>
    </row>
    <row r="101" s="24" customFormat="true" ht="12.8" hidden="false" customHeight="false" outlineLevel="0" collapsed="false">
      <c r="B101" s="25"/>
      <c r="C101" s="26"/>
      <c r="D101" s="223" t="s">
        <v>143</v>
      </c>
      <c r="E101" s="26"/>
      <c r="F101" s="224" t="s">
        <v>1138</v>
      </c>
      <c r="G101" s="26"/>
      <c r="H101" s="26"/>
      <c r="I101" s="128"/>
      <c r="J101" s="26"/>
      <c r="K101" s="26"/>
      <c r="L101" s="30"/>
      <c r="M101" s="225"/>
      <c r="N101" s="62"/>
      <c r="O101" s="62"/>
      <c r="P101" s="62"/>
      <c r="Q101" s="62"/>
      <c r="R101" s="62"/>
      <c r="S101" s="62"/>
      <c r="T101" s="63"/>
      <c r="AT101" s="3" t="s">
        <v>143</v>
      </c>
      <c r="AU101" s="3" t="s">
        <v>83</v>
      </c>
    </row>
    <row r="102" s="24" customFormat="true" ht="16.5" hidden="false" customHeight="true" outlineLevel="0" collapsed="false">
      <c r="B102" s="25"/>
      <c r="C102" s="261" t="s">
        <v>168</v>
      </c>
      <c r="D102" s="261" t="s">
        <v>164</v>
      </c>
      <c r="E102" s="262" t="s">
        <v>1139</v>
      </c>
      <c r="F102" s="263" t="s">
        <v>1140</v>
      </c>
      <c r="G102" s="264" t="s">
        <v>236</v>
      </c>
      <c r="H102" s="265" t="n">
        <v>5160</v>
      </c>
      <c r="I102" s="266"/>
      <c r="J102" s="267" t="n">
        <f aca="false">ROUND(I102*H102,2)</f>
        <v>0</v>
      </c>
      <c r="K102" s="263"/>
      <c r="L102" s="268"/>
      <c r="M102" s="269"/>
      <c r="N102" s="270" t="s">
        <v>45</v>
      </c>
      <c r="O102" s="62"/>
      <c r="P102" s="220" t="n">
        <f aca="false">O102*H102</f>
        <v>0</v>
      </c>
      <c r="Q102" s="220" t="n">
        <v>0</v>
      </c>
      <c r="R102" s="220" t="n">
        <f aca="false">Q102*H102</f>
        <v>0</v>
      </c>
      <c r="S102" s="220" t="n">
        <v>0</v>
      </c>
      <c r="T102" s="221" t="n">
        <f aca="false">S102*H102</f>
        <v>0</v>
      </c>
      <c r="AR102" s="3" t="s">
        <v>168</v>
      </c>
      <c r="AT102" s="3" t="s">
        <v>164</v>
      </c>
      <c r="AU102" s="3" t="s">
        <v>83</v>
      </c>
      <c r="AY102" s="3" t="s">
        <v>134</v>
      </c>
      <c r="BE102" s="222" t="n">
        <f aca="false">IF(N102="základní",J102,0)</f>
        <v>0</v>
      </c>
      <c r="BF102" s="222" t="n">
        <f aca="false">IF(N102="snížená",J102,0)</f>
        <v>0</v>
      </c>
      <c r="BG102" s="222" t="n">
        <f aca="false">IF(N102="zákl. přenesená",J102,0)</f>
        <v>0</v>
      </c>
      <c r="BH102" s="222" t="n">
        <f aca="false">IF(N102="sníž. přenesená",J102,0)</f>
        <v>0</v>
      </c>
      <c r="BI102" s="222" t="n">
        <f aca="false">IF(N102="nulová",J102,0)</f>
        <v>0</v>
      </c>
      <c r="BJ102" s="3" t="s">
        <v>18</v>
      </c>
      <c r="BK102" s="222" t="n">
        <f aca="false">ROUND(I102*H102,2)</f>
        <v>0</v>
      </c>
      <c r="BL102" s="3" t="s">
        <v>141</v>
      </c>
      <c r="BM102" s="3" t="s">
        <v>1141</v>
      </c>
    </row>
    <row r="103" s="24" customFormat="true" ht="12.8" hidden="false" customHeight="false" outlineLevel="0" collapsed="false">
      <c r="B103" s="25"/>
      <c r="C103" s="26"/>
      <c r="D103" s="223" t="s">
        <v>143</v>
      </c>
      <c r="E103" s="26"/>
      <c r="F103" s="224" t="s">
        <v>1142</v>
      </c>
      <c r="G103" s="26"/>
      <c r="H103" s="26"/>
      <c r="I103" s="128"/>
      <c r="J103" s="26"/>
      <c r="K103" s="26"/>
      <c r="L103" s="30"/>
      <c r="M103" s="225"/>
      <c r="N103" s="62"/>
      <c r="O103" s="62"/>
      <c r="P103" s="62"/>
      <c r="Q103" s="62"/>
      <c r="R103" s="62"/>
      <c r="S103" s="62"/>
      <c r="T103" s="63"/>
      <c r="AT103" s="3" t="s">
        <v>143</v>
      </c>
      <c r="AU103" s="3" t="s">
        <v>83</v>
      </c>
    </row>
    <row r="104" s="24" customFormat="true" ht="16.5" hidden="false" customHeight="true" outlineLevel="0" collapsed="false">
      <c r="B104" s="25"/>
      <c r="C104" s="261" t="s">
        <v>202</v>
      </c>
      <c r="D104" s="261" t="s">
        <v>164</v>
      </c>
      <c r="E104" s="262" t="s">
        <v>1143</v>
      </c>
      <c r="F104" s="263" t="s">
        <v>1144</v>
      </c>
      <c r="G104" s="264" t="s">
        <v>236</v>
      </c>
      <c r="H104" s="265" t="n">
        <v>5160</v>
      </c>
      <c r="I104" s="266"/>
      <c r="J104" s="267" t="n">
        <f aca="false">ROUND(I104*H104,2)</f>
        <v>0</v>
      </c>
      <c r="K104" s="263"/>
      <c r="L104" s="268"/>
      <c r="M104" s="269"/>
      <c r="N104" s="270" t="s">
        <v>45</v>
      </c>
      <c r="O104" s="62"/>
      <c r="P104" s="220" t="n">
        <f aca="false">O104*H104</f>
        <v>0</v>
      </c>
      <c r="Q104" s="220" t="n">
        <v>0</v>
      </c>
      <c r="R104" s="220" t="n">
        <f aca="false">Q104*H104</f>
        <v>0</v>
      </c>
      <c r="S104" s="220" t="n">
        <v>0</v>
      </c>
      <c r="T104" s="221" t="n">
        <f aca="false">S104*H104</f>
        <v>0</v>
      </c>
      <c r="AR104" s="3" t="s">
        <v>168</v>
      </c>
      <c r="AT104" s="3" t="s">
        <v>164</v>
      </c>
      <c r="AU104" s="3" t="s">
        <v>83</v>
      </c>
      <c r="AY104" s="3" t="s">
        <v>134</v>
      </c>
      <c r="BE104" s="222" t="n">
        <f aca="false">IF(N104="základní",J104,0)</f>
        <v>0</v>
      </c>
      <c r="BF104" s="222" t="n">
        <f aca="false">IF(N104="snížená",J104,0)</f>
        <v>0</v>
      </c>
      <c r="BG104" s="222" t="n">
        <f aca="false">IF(N104="zákl. přenesená",J104,0)</f>
        <v>0</v>
      </c>
      <c r="BH104" s="222" t="n">
        <f aca="false">IF(N104="sníž. přenesená",J104,0)</f>
        <v>0</v>
      </c>
      <c r="BI104" s="222" t="n">
        <f aca="false">IF(N104="nulová",J104,0)</f>
        <v>0</v>
      </c>
      <c r="BJ104" s="3" t="s">
        <v>18</v>
      </c>
      <c r="BK104" s="222" t="n">
        <f aca="false">ROUND(I104*H104,2)</f>
        <v>0</v>
      </c>
      <c r="BL104" s="3" t="s">
        <v>141</v>
      </c>
      <c r="BM104" s="3" t="s">
        <v>1145</v>
      </c>
    </row>
    <row r="105" s="194" customFormat="true" ht="25.9" hidden="false" customHeight="true" outlineLevel="0" collapsed="false">
      <c r="B105" s="195"/>
      <c r="C105" s="196"/>
      <c r="D105" s="197" t="s">
        <v>73</v>
      </c>
      <c r="E105" s="198" t="s">
        <v>743</v>
      </c>
      <c r="F105" s="198" t="s">
        <v>744</v>
      </c>
      <c r="G105" s="196"/>
      <c r="H105" s="196"/>
      <c r="I105" s="199"/>
      <c r="J105" s="200" t="n">
        <f aca="false">BK105</f>
        <v>0</v>
      </c>
      <c r="K105" s="196"/>
      <c r="L105" s="201"/>
      <c r="M105" s="202"/>
      <c r="N105" s="203"/>
      <c r="O105" s="203"/>
      <c r="P105" s="204" t="n">
        <f aca="false">SUM(P106:P107)</f>
        <v>0</v>
      </c>
      <c r="Q105" s="203"/>
      <c r="R105" s="204" t="n">
        <f aca="false">SUM(R106:R107)</f>
        <v>0</v>
      </c>
      <c r="S105" s="203"/>
      <c r="T105" s="205" t="n">
        <f aca="false">SUM(T106:T107)</f>
        <v>0</v>
      </c>
      <c r="AR105" s="206" t="s">
        <v>141</v>
      </c>
      <c r="AT105" s="207" t="s">
        <v>73</v>
      </c>
      <c r="AU105" s="207" t="s">
        <v>74</v>
      </c>
      <c r="AY105" s="206" t="s">
        <v>134</v>
      </c>
      <c r="BK105" s="208" t="n">
        <f aca="false">SUM(BK106:BK107)</f>
        <v>0</v>
      </c>
    </row>
    <row r="106" s="24" customFormat="true" ht="16.5" hidden="false" customHeight="true" outlineLevel="0" collapsed="false">
      <c r="B106" s="25"/>
      <c r="C106" s="211" t="s">
        <v>25</v>
      </c>
      <c r="D106" s="211" t="s">
        <v>137</v>
      </c>
      <c r="E106" s="212" t="s">
        <v>837</v>
      </c>
      <c r="F106" s="213" t="s">
        <v>838</v>
      </c>
      <c r="G106" s="214" t="s">
        <v>167</v>
      </c>
      <c r="H106" s="215" t="n">
        <v>6.5</v>
      </c>
      <c r="I106" s="216"/>
      <c r="J106" s="217" t="n">
        <f aca="false">ROUND(I106*H106,2)</f>
        <v>0</v>
      </c>
      <c r="K106" s="213"/>
      <c r="L106" s="30"/>
      <c r="M106" s="218"/>
      <c r="N106" s="219" t="s">
        <v>45</v>
      </c>
      <c r="O106" s="62"/>
      <c r="P106" s="220" t="n">
        <f aca="false">O106*H106</f>
        <v>0</v>
      </c>
      <c r="Q106" s="220" t="n">
        <v>0</v>
      </c>
      <c r="R106" s="220" t="n">
        <f aca="false">Q106*H106</f>
        <v>0</v>
      </c>
      <c r="S106" s="220" t="n">
        <v>0</v>
      </c>
      <c r="T106" s="221" t="n">
        <f aca="false">S106*H106</f>
        <v>0</v>
      </c>
      <c r="AR106" s="3" t="s">
        <v>748</v>
      </c>
      <c r="AT106" s="3" t="s">
        <v>137</v>
      </c>
      <c r="AU106" s="3" t="s">
        <v>18</v>
      </c>
      <c r="AY106" s="3" t="s">
        <v>134</v>
      </c>
      <c r="BE106" s="222" t="n">
        <f aca="false">IF(N106="základní",J106,0)</f>
        <v>0</v>
      </c>
      <c r="BF106" s="222" t="n">
        <f aca="false">IF(N106="snížená",J106,0)</f>
        <v>0</v>
      </c>
      <c r="BG106" s="222" t="n">
        <f aca="false">IF(N106="zákl. přenesená",J106,0)</f>
        <v>0</v>
      </c>
      <c r="BH106" s="222" t="n">
        <f aca="false">IF(N106="sníž. přenesená",J106,0)</f>
        <v>0</v>
      </c>
      <c r="BI106" s="222" t="n">
        <f aca="false">IF(N106="nulová",J106,0)</f>
        <v>0</v>
      </c>
      <c r="BJ106" s="3" t="s">
        <v>18</v>
      </c>
      <c r="BK106" s="222" t="n">
        <f aca="false">ROUND(I106*H106,2)</f>
        <v>0</v>
      </c>
      <c r="BL106" s="3" t="s">
        <v>748</v>
      </c>
      <c r="BM106" s="3" t="s">
        <v>1146</v>
      </c>
    </row>
    <row r="107" s="24" customFormat="true" ht="16.5" hidden="false" customHeight="true" outlineLevel="0" collapsed="false">
      <c r="B107" s="25"/>
      <c r="C107" s="211" t="s">
        <v>213</v>
      </c>
      <c r="D107" s="211" t="s">
        <v>137</v>
      </c>
      <c r="E107" s="212" t="s">
        <v>867</v>
      </c>
      <c r="F107" s="213" t="s">
        <v>868</v>
      </c>
      <c r="G107" s="214" t="s">
        <v>167</v>
      </c>
      <c r="H107" s="215" t="n">
        <v>1</v>
      </c>
      <c r="I107" s="216"/>
      <c r="J107" s="217" t="n">
        <f aca="false">ROUND(I107*H107,2)</f>
        <v>0</v>
      </c>
      <c r="K107" s="213"/>
      <c r="L107" s="30"/>
      <c r="M107" s="286"/>
      <c r="N107" s="287" t="s">
        <v>45</v>
      </c>
      <c r="O107" s="288"/>
      <c r="P107" s="289" t="n">
        <f aca="false">O107*H107</f>
        <v>0</v>
      </c>
      <c r="Q107" s="289" t="n">
        <v>0</v>
      </c>
      <c r="R107" s="289" t="n">
        <f aca="false">Q107*H107</f>
        <v>0</v>
      </c>
      <c r="S107" s="289" t="n">
        <v>0</v>
      </c>
      <c r="T107" s="290" t="n">
        <f aca="false">S107*H107</f>
        <v>0</v>
      </c>
      <c r="AR107" s="3" t="s">
        <v>748</v>
      </c>
      <c r="AT107" s="3" t="s">
        <v>137</v>
      </c>
      <c r="AU107" s="3" t="s">
        <v>18</v>
      </c>
      <c r="AY107" s="3" t="s">
        <v>134</v>
      </c>
      <c r="BE107" s="222" t="n">
        <f aca="false">IF(N107="základní",J107,0)</f>
        <v>0</v>
      </c>
      <c r="BF107" s="222" t="n">
        <f aca="false">IF(N107="snížená",J107,0)</f>
        <v>0</v>
      </c>
      <c r="BG107" s="222" t="n">
        <f aca="false">IF(N107="zákl. přenesená",J107,0)</f>
        <v>0</v>
      </c>
      <c r="BH107" s="222" t="n">
        <f aca="false">IF(N107="sníž. přenesená",J107,0)</f>
        <v>0</v>
      </c>
      <c r="BI107" s="222" t="n">
        <f aca="false">IF(N107="nulová",J107,0)</f>
        <v>0</v>
      </c>
      <c r="BJ107" s="3" t="s">
        <v>18</v>
      </c>
      <c r="BK107" s="222" t="n">
        <f aca="false">ROUND(I107*H107,2)</f>
        <v>0</v>
      </c>
      <c r="BL107" s="3" t="s">
        <v>748</v>
      </c>
      <c r="BM107" s="3" t="s">
        <v>1147</v>
      </c>
    </row>
    <row r="108" s="24" customFormat="true" ht="6.95" hidden="false" customHeight="true" outlineLevel="0" collapsed="false">
      <c r="B108" s="44"/>
      <c r="C108" s="45"/>
      <c r="D108" s="45"/>
      <c r="E108" s="45"/>
      <c r="F108" s="45"/>
      <c r="G108" s="45"/>
      <c r="H108" s="45"/>
      <c r="I108" s="154"/>
      <c r="J108" s="45"/>
      <c r="K108" s="45"/>
      <c r="L108" s="30"/>
    </row>
  </sheetData>
  <sheetProtection algorithmName="SHA-512" hashValue="NCc5JfcqNZydZaaROHAdSuGGnZjISkYgUYRzTB3yQsotgny9raXtggftZPz0EO+S3yp8fiebtKNEV1PRueCrLg==" saltValue="UlOSZ5tJhkXs5DP5LLrZaTXL4teiMIgSJMH2iOLl0JzNRnwMAdB3Hve1xXk7svrsm9oY2Er1UL1zQyYlh7cmCw==" spinCount="100000" sheet="true" password="cc35" objects="true" scenarios="true" formatColumns="false" formatRows="false" autoFilter="false"/>
  <autoFilter ref="C87:K107"/>
  <mergeCells count="12"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13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102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customFormat="false" ht="12" hidden="false" customHeight="true" outlineLevel="0" collapsed="false">
      <c r="B8" s="6"/>
      <c r="D8" s="126" t="s">
        <v>109</v>
      </c>
      <c r="L8" s="6"/>
    </row>
    <row r="9" s="24" customFormat="true" ht="16.5" hidden="false" customHeight="true" outlineLevel="0" collapsed="false">
      <c r="B9" s="30"/>
      <c r="E9" s="127" t="s">
        <v>1114</v>
      </c>
      <c r="F9" s="127"/>
      <c r="G9" s="127"/>
      <c r="H9" s="127"/>
      <c r="I9" s="128"/>
      <c r="L9" s="30"/>
    </row>
    <row r="10" s="24" customFormat="true" ht="12" hidden="false" customHeight="true" outlineLevel="0" collapsed="false">
      <c r="B10" s="30"/>
      <c r="D10" s="126" t="s">
        <v>875</v>
      </c>
      <c r="I10" s="128"/>
      <c r="L10" s="30"/>
    </row>
    <row r="11" s="24" customFormat="true" ht="36.95" hidden="false" customHeight="true" outlineLevel="0" collapsed="false">
      <c r="B11" s="30"/>
      <c r="E11" s="129" t="s">
        <v>1148</v>
      </c>
      <c r="F11" s="129"/>
      <c r="G11" s="129"/>
      <c r="H11" s="129"/>
      <c r="I11" s="128"/>
      <c r="L11" s="30"/>
    </row>
    <row r="12" s="24" customFormat="true" ht="12.8" hidden="false" customHeight="false" outlineLevel="0" collapsed="false">
      <c r="B12" s="30"/>
      <c r="I12" s="128"/>
      <c r="L12" s="30"/>
    </row>
    <row r="13" s="24" customFormat="true" ht="12" hidden="false" customHeight="true" outlineLevel="0" collapsed="false">
      <c r="B13" s="30"/>
      <c r="D13" s="126" t="s">
        <v>19</v>
      </c>
      <c r="F13" s="3"/>
      <c r="I13" s="130" t="s">
        <v>20</v>
      </c>
      <c r="J13" s="3"/>
      <c r="L13" s="30"/>
    </row>
    <row r="14" s="24" customFormat="true" ht="12" hidden="false" customHeight="true" outlineLevel="0" collapsed="false">
      <c r="B14" s="30"/>
      <c r="D14" s="126" t="s">
        <v>21</v>
      </c>
      <c r="F14" s="3" t="s">
        <v>22</v>
      </c>
      <c r="I14" s="130" t="s">
        <v>23</v>
      </c>
      <c r="J14" s="131" t="str">
        <f aca="false">'Rekapitulace stavby'!AN8</f>
        <v>Vyplň údaj</v>
      </c>
      <c r="L14" s="30"/>
    </row>
    <row r="15" s="24" customFormat="true" ht="10.8" hidden="false" customHeight="true" outlineLevel="0" collapsed="false">
      <c r="B15" s="30"/>
      <c r="I15" s="128"/>
      <c r="L15" s="30"/>
    </row>
    <row r="16" s="24" customFormat="true" ht="12" hidden="false" customHeight="true" outlineLevel="0" collapsed="false">
      <c r="B16" s="30"/>
      <c r="D16" s="126" t="s">
        <v>26</v>
      </c>
      <c r="I16" s="130" t="s">
        <v>27</v>
      </c>
      <c r="J16" s="3" t="s">
        <v>28</v>
      </c>
      <c r="L16" s="30"/>
    </row>
    <row r="17" s="24" customFormat="true" ht="18" hidden="false" customHeight="true" outlineLevel="0" collapsed="false">
      <c r="B17" s="30"/>
      <c r="E17" s="3" t="s">
        <v>29</v>
      </c>
      <c r="I17" s="130" t="s">
        <v>30</v>
      </c>
      <c r="J17" s="3" t="s">
        <v>31</v>
      </c>
      <c r="L17" s="30"/>
    </row>
    <row r="18" s="24" customFormat="true" ht="6.95" hidden="false" customHeight="true" outlineLevel="0" collapsed="false">
      <c r="B18" s="30"/>
      <c r="I18" s="128"/>
      <c r="L18" s="30"/>
    </row>
    <row r="19" s="24" customFormat="true" ht="12" hidden="false" customHeight="true" outlineLevel="0" collapsed="false">
      <c r="B19" s="30"/>
      <c r="D19" s="126" t="s">
        <v>32</v>
      </c>
      <c r="I19" s="130" t="s">
        <v>27</v>
      </c>
      <c r="J19" s="19" t="str">
        <f aca="false">'Rekapitulace stavby'!AN13</f>
        <v>Vyplň údaj</v>
      </c>
      <c r="L19" s="30"/>
    </row>
    <row r="20" s="24" customFormat="true" ht="18" hidden="false" customHeight="true" outlineLevel="0" collapsed="false">
      <c r="B20" s="30"/>
      <c r="E20" s="132" t="str">
        <f aca="false">'Rekapitulace stavby'!E14</f>
        <v>Vyplň údaj</v>
      </c>
      <c r="F20" s="132"/>
      <c r="G20" s="132"/>
      <c r="H20" s="132"/>
      <c r="I20" s="130" t="s">
        <v>30</v>
      </c>
      <c r="J20" s="19" t="str">
        <f aca="false">'Rekapitulace stavby'!AN14</f>
        <v>Vyplň údaj</v>
      </c>
      <c r="L20" s="30"/>
    </row>
    <row r="21" s="24" customFormat="true" ht="6.95" hidden="false" customHeight="true" outlineLevel="0" collapsed="false">
      <c r="B21" s="30"/>
      <c r="I21" s="128"/>
      <c r="L21" s="30"/>
    </row>
    <row r="22" s="24" customFormat="true" ht="12" hidden="false" customHeight="true" outlineLevel="0" collapsed="false">
      <c r="B22" s="30"/>
      <c r="D22" s="126" t="s">
        <v>33</v>
      </c>
      <c r="I22" s="130" t="s">
        <v>27</v>
      </c>
      <c r="J22" s="3" t="s">
        <v>34</v>
      </c>
      <c r="L22" s="30"/>
    </row>
    <row r="23" s="24" customFormat="true" ht="18" hidden="false" customHeight="true" outlineLevel="0" collapsed="false">
      <c r="B23" s="30"/>
      <c r="E23" s="3" t="s">
        <v>35</v>
      </c>
      <c r="I23" s="130" t="s">
        <v>30</v>
      </c>
      <c r="J23" s="3" t="s">
        <v>36</v>
      </c>
      <c r="L23" s="30"/>
    </row>
    <row r="24" s="24" customFormat="true" ht="6.95" hidden="false" customHeight="true" outlineLevel="0" collapsed="false">
      <c r="B24" s="30"/>
      <c r="I24" s="128"/>
      <c r="L24" s="30"/>
    </row>
    <row r="25" s="24" customFormat="true" ht="12" hidden="false" customHeight="true" outlineLevel="0" collapsed="false">
      <c r="B25" s="30"/>
      <c r="D25" s="126" t="s">
        <v>38</v>
      </c>
      <c r="I25" s="130" t="s">
        <v>27</v>
      </c>
      <c r="J25" s="3" t="s">
        <v>34</v>
      </c>
      <c r="L25" s="30"/>
    </row>
    <row r="26" s="24" customFormat="true" ht="18" hidden="false" customHeight="true" outlineLevel="0" collapsed="false">
      <c r="B26" s="30"/>
      <c r="E26" s="3" t="s">
        <v>35</v>
      </c>
      <c r="I26" s="130" t="s">
        <v>30</v>
      </c>
      <c r="J26" s="3" t="s">
        <v>36</v>
      </c>
      <c r="L26" s="30"/>
    </row>
    <row r="27" s="24" customFormat="true" ht="6.95" hidden="false" customHeight="true" outlineLevel="0" collapsed="false">
      <c r="B27" s="30"/>
      <c r="I27" s="128"/>
      <c r="L27" s="30"/>
    </row>
    <row r="28" s="24" customFormat="true" ht="12" hidden="false" customHeight="true" outlineLevel="0" collapsed="false">
      <c r="B28" s="30"/>
      <c r="D28" s="126" t="s">
        <v>39</v>
      </c>
      <c r="I28" s="128"/>
      <c r="L28" s="30"/>
    </row>
    <row r="29" s="133" customFormat="true" ht="16.5" hidden="false" customHeight="true" outlineLevel="0" collapsed="false">
      <c r="B29" s="134"/>
      <c r="E29" s="135"/>
      <c r="F29" s="135"/>
      <c r="G29" s="135"/>
      <c r="H29" s="135"/>
      <c r="I29" s="136"/>
      <c r="L29" s="134"/>
    </row>
    <row r="30" s="24" customFormat="true" ht="6.95" hidden="false" customHeight="true" outlineLevel="0" collapsed="false">
      <c r="B30" s="30"/>
      <c r="I30" s="128"/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25.45" hidden="false" customHeight="true" outlineLevel="0" collapsed="false">
      <c r="B32" s="30"/>
      <c r="D32" s="138" t="s">
        <v>40</v>
      </c>
      <c r="I32" s="128"/>
      <c r="J32" s="139" t="n">
        <f aca="false">ROUND(J94, 2)</f>
        <v>0</v>
      </c>
      <c r="L32" s="30"/>
    </row>
    <row r="33" s="24" customFormat="true" ht="6.95" hidden="false" customHeight="true" outlineLevel="0" collapsed="false">
      <c r="B33" s="30"/>
      <c r="D33" s="58"/>
      <c r="E33" s="58"/>
      <c r="F33" s="58"/>
      <c r="G33" s="58"/>
      <c r="H33" s="58"/>
      <c r="I33" s="137"/>
      <c r="J33" s="58"/>
      <c r="K33" s="58"/>
      <c r="L33" s="30"/>
    </row>
    <row r="34" s="24" customFormat="true" ht="14.4" hidden="false" customHeight="true" outlineLevel="0" collapsed="false">
      <c r="B34" s="30"/>
      <c r="F34" s="140" t="s">
        <v>42</v>
      </c>
      <c r="I34" s="141" t="s">
        <v>41</v>
      </c>
      <c r="J34" s="140" t="s">
        <v>43</v>
      </c>
      <c r="L34" s="30"/>
    </row>
    <row r="35" s="24" customFormat="true" ht="14.4" hidden="false" customHeight="true" outlineLevel="0" collapsed="false">
      <c r="B35" s="30"/>
      <c r="D35" s="126" t="s">
        <v>44</v>
      </c>
      <c r="E35" s="126" t="s">
        <v>45</v>
      </c>
      <c r="F35" s="142" t="n">
        <f aca="false">ROUND((SUM(BE94:BE138)),  2)</f>
        <v>0</v>
      </c>
      <c r="I35" s="143" t="n">
        <v>0.21</v>
      </c>
      <c r="J35" s="142" t="n">
        <f aca="false">ROUND(((SUM(BE94:BE138))*I35),  2)</f>
        <v>0</v>
      </c>
      <c r="L35" s="30"/>
    </row>
    <row r="36" s="24" customFormat="true" ht="14.4" hidden="false" customHeight="true" outlineLevel="0" collapsed="false">
      <c r="B36" s="30"/>
      <c r="E36" s="126" t="s">
        <v>46</v>
      </c>
      <c r="F36" s="142" t="n">
        <f aca="false">ROUND((SUM(BF94:BF138)),  2)</f>
        <v>0</v>
      </c>
      <c r="I36" s="143" t="n">
        <v>0.15</v>
      </c>
      <c r="J36" s="142" t="n">
        <f aca="false">ROUND(((SUM(BF94:BF138))*I36),  2)</f>
        <v>0</v>
      </c>
      <c r="L36" s="30"/>
    </row>
    <row r="37" s="24" customFormat="true" ht="14.4" hidden="true" customHeight="true" outlineLevel="0" collapsed="false">
      <c r="B37" s="30"/>
      <c r="E37" s="126" t="s">
        <v>47</v>
      </c>
      <c r="F37" s="142" t="n">
        <f aca="false">ROUND((SUM(BG94:BG138)),  2)</f>
        <v>0</v>
      </c>
      <c r="I37" s="143" t="n">
        <v>0.21</v>
      </c>
      <c r="J37" s="142" t="n">
        <f aca="false">0</f>
        <v>0</v>
      </c>
      <c r="L37" s="30"/>
    </row>
    <row r="38" s="24" customFormat="true" ht="14.4" hidden="true" customHeight="true" outlineLevel="0" collapsed="false">
      <c r="B38" s="30"/>
      <c r="E38" s="126" t="s">
        <v>48</v>
      </c>
      <c r="F38" s="142" t="n">
        <f aca="false">ROUND((SUM(BH94:BH138)),  2)</f>
        <v>0</v>
      </c>
      <c r="I38" s="143" t="n">
        <v>0.15</v>
      </c>
      <c r="J38" s="142" t="n">
        <f aca="false">0</f>
        <v>0</v>
      </c>
      <c r="L38" s="30"/>
    </row>
    <row r="39" s="24" customFormat="true" ht="14.4" hidden="true" customHeight="true" outlineLevel="0" collapsed="false">
      <c r="B39" s="30"/>
      <c r="E39" s="126" t="s">
        <v>49</v>
      </c>
      <c r="F39" s="142" t="n">
        <f aca="false">ROUND((SUM(BI94:BI138)),  2)</f>
        <v>0</v>
      </c>
      <c r="I39" s="143" t="n">
        <v>0</v>
      </c>
      <c r="J39" s="142" t="n">
        <f aca="false">0</f>
        <v>0</v>
      </c>
      <c r="L39" s="30"/>
    </row>
    <row r="40" s="24" customFormat="true" ht="6.95" hidden="false" customHeight="true" outlineLevel="0" collapsed="false">
      <c r="B40" s="30"/>
      <c r="I40" s="128"/>
      <c r="L40" s="30"/>
    </row>
    <row r="41" s="24" customFormat="true" ht="25.45" hidden="false" customHeight="true" outlineLevel="0" collapsed="false">
      <c r="B41" s="30"/>
      <c r="C41" s="144"/>
      <c r="D41" s="145" t="s">
        <v>50</v>
      </c>
      <c r="E41" s="146"/>
      <c r="F41" s="146"/>
      <c r="G41" s="147" t="s">
        <v>51</v>
      </c>
      <c r="H41" s="148" t="s">
        <v>52</v>
      </c>
      <c r="I41" s="149"/>
      <c r="J41" s="150" t="n">
        <f aca="false">SUM(J32:J39)</f>
        <v>0</v>
      </c>
      <c r="K41" s="151"/>
      <c r="L41" s="30"/>
    </row>
    <row r="42" s="24" customFormat="true" ht="14.4" hidden="false" customHeight="true" outlineLevel="0" collapsed="false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30"/>
    </row>
    <row r="46" s="24" customFormat="true" ht="6.95" hidden="false" customHeight="true" outlineLevel="0" collapsed="false">
      <c r="B46" s="155"/>
      <c r="C46" s="156"/>
      <c r="D46" s="156"/>
      <c r="E46" s="156"/>
      <c r="F46" s="156"/>
      <c r="G46" s="156"/>
      <c r="H46" s="156"/>
      <c r="I46" s="157"/>
      <c r="J46" s="156"/>
      <c r="K46" s="156"/>
      <c r="L46" s="30"/>
    </row>
    <row r="47" s="24" customFormat="true" ht="24.95" hidden="false" customHeight="true" outlineLevel="0" collapsed="false">
      <c r="B47" s="25"/>
      <c r="C47" s="9" t="s">
        <v>111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16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158" t="str">
        <f aca="false">E7</f>
        <v>Oprava koleje v úseku Střelice - Hrušovany nad Jevišovkou_K</v>
      </c>
      <c r="F50" s="158"/>
      <c r="G50" s="158"/>
      <c r="H50" s="158"/>
      <c r="I50" s="128"/>
      <c r="J50" s="26"/>
      <c r="K50" s="26"/>
      <c r="L50" s="30"/>
    </row>
    <row r="51" customFormat="false" ht="12" hidden="false" customHeight="true" outlineLevel="0" collapsed="false">
      <c r="B51" s="7"/>
      <c r="C51" s="17" t="s">
        <v>109</v>
      </c>
      <c r="D51" s="8"/>
      <c r="E51" s="8"/>
      <c r="F51" s="8"/>
      <c r="G51" s="8"/>
      <c r="H51" s="8"/>
      <c r="J51" s="8"/>
      <c r="K51" s="8"/>
      <c r="L51" s="6"/>
    </row>
    <row r="52" s="24" customFormat="true" ht="16.5" hidden="false" customHeight="true" outlineLevel="0" collapsed="false">
      <c r="B52" s="25"/>
      <c r="C52" s="26"/>
      <c r="D52" s="26"/>
      <c r="E52" s="158" t="s">
        <v>1114</v>
      </c>
      <c r="F52" s="158"/>
      <c r="G52" s="158"/>
      <c r="H52" s="158"/>
      <c r="I52" s="128"/>
      <c r="J52" s="26"/>
      <c r="K52" s="26"/>
      <c r="L52" s="30"/>
    </row>
    <row r="53" s="24" customFormat="true" ht="12" hidden="false" customHeight="true" outlineLevel="0" collapsed="false">
      <c r="B53" s="25"/>
      <c r="C53" s="17" t="s">
        <v>875</v>
      </c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6.5" hidden="false" customHeight="true" outlineLevel="0" collapsed="false">
      <c r="B54" s="25"/>
      <c r="C54" s="26"/>
      <c r="D54" s="26"/>
      <c r="E54" s="52" t="str">
        <f aca="false">E11</f>
        <v>SO 03.2 - Ostatní opravné práce</v>
      </c>
      <c r="F54" s="52"/>
      <c r="G54" s="52"/>
      <c r="H54" s="52"/>
      <c r="I54" s="128"/>
      <c r="J54" s="26"/>
      <c r="K54" s="26"/>
      <c r="L54" s="30"/>
    </row>
    <row r="55" s="24" customFormat="true" ht="6.95" hidden="false" customHeight="true" outlineLevel="0" collapsed="false">
      <c r="B55" s="25"/>
      <c r="C55" s="26"/>
      <c r="D55" s="26"/>
      <c r="E55" s="26"/>
      <c r="F55" s="26"/>
      <c r="G55" s="26"/>
      <c r="H55" s="26"/>
      <c r="I55" s="128"/>
      <c r="J55" s="26"/>
      <c r="K55" s="26"/>
      <c r="L55" s="30"/>
    </row>
    <row r="56" s="24" customFormat="true" ht="12" hidden="false" customHeight="true" outlineLevel="0" collapsed="false">
      <c r="B56" s="25"/>
      <c r="C56" s="17" t="s">
        <v>21</v>
      </c>
      <c r="D56" s="26"/>
      <c r="E56" s="26"/>
      <c r="F56" s="18" t="str">
        <f aca="false">F14</f>
        <v>Střelice - Hrušovany nad Jevišovkou</v>
      </c>
      <c r="G56" s="26"/>
      <c r="H56" s="26"/>
      <c r="I56" s="130" t="s">
        <v>23</v>
      </c>
      <c r="J56" s="159" t="str">
        <f aca="false">IF(J14="","",J14)</f>
        <v>Vyplň údaj</v>
      </c>
      <c r="K56" s="26"/>
      <c r="L56" s="30"/>
    </row>
    <row r="57" s="24" customFormat="true" ht="6.95" hidden="false" customHeight="true" outlineLevel="0" collapsed="false">
      <c r="B57" s="25"/>
      <c r="C57" s="26"/>
      <c r="D57" s="26"/>
      <c r="E57" s="26"/>
      <c r="F57" s="26"/>
      <c r="G57" s="26"/>
      <c r="H57" s="26"/>
      <c r="I57" s="128"/>
      <c r="J57" s="26"/>
      <c r="K57" s="26"/>
      <c r="L57" s="30"/>
    </row>
    <row r="58" s="24" customFormat="true" ht="13.65" hidden="false" customHeight="true" outlineLevel="0" collapsed="false">
      <c r="B58" s="25"/>
      <c r="C58" s="17" t="s">
        <v>26</v>
      </c>
      <c r="D58" s="26"/>
      <c r="E58" s="26"/>
      <c r="F58" s="18" t="str">
        <f aca="false">E17</f>
        <v>Správa železniční dopravní cesty,státní organizace</v>
      </c>
      <c r="G58" s="26"/>
      <c r="H58" s="26"/>
      <c r="I58" s="130" t="s">
        <v>33</v>
      </c>
      <c r="J58" s="160" t="str">
        <f aca="false">E23</f>
        <v>DMC Havlíčkův Brod, s.r.o.</v>
      </c>
      <c r="K58" s="26"/>
      <c r="L58" s="30"/>
    </row>
    <row r="59" s="24" customFormat="true" ht="13.65" hidden="false" customHeight="true" outlineLevel="0" collapsed="false">
      <c r="B59" s="25"/>
      <c r="C59" s="17" t="s">
        <v>32</v>
      </c>
      <c r="D59" s="26"/>
      <c r="E59" s="26"/>
      <c r="F59" s="18" t="str">
        <f aca="false">IF(E20="","",E20)</f>
        <v>Vyplň údaj</v>
      </c>
      <c r="G59" s="26"/>
      <c r="H59" s="26"/>
      <c r="I59" s="130" t="s">
        <v>38</v>
      </c>
      <c r="J59" s="160" t="str">
        <f aca="false">E26</f>
        <v>DMC Havlíčkův Brod, s.r.o.</v>
      </c>
      <c r="K59" s="26"/>
      <c r="L59" s="30"/>
    </row>
    <row r="60" s="24" customFormat="true" ht="10.3" hidden="false" customHeight="true" outlineLevel="0" collapsed="false">
      <c r="B60" s="25"/>
      <c r="C60" s="26"/>
      <c r="D60" s="26"/>
      <c r="E60" s="26"/>
      <c r="F60" s="26"/>
      <c r="G60" s="26"/>
      <c r="H60" s="26"/>
      <c r="I60" s="128"/>
      <c r="J60" s="26"/>
      <c r="K60" s="26"/>
      <c r="L60" s="30"/>
    </row>
    <row r="61" s="24" customFormat="true" ht="29.3" hidden="false" customHeight="true" outlineLevel="0" collapsed="false">
      <c r="B61" s="25"/>
      <c r="C61" s="161" t="s">
        <v>112</v>
      </c>
      <c r="D61" s="162"/>
      <c r="E61" s="162"/>
      <c r="F61" s="162"/>
      <c r="G61" s="162"/>
      <c r="H61" s="162"/>
      <c r="I61" s="163"/>
      <c r="J61" s="164" t="s">
        <v>113</v>
      </c>
      <c r="K61" s="162"/>
      <c r="L61" s="30"/>
    </row>
    <row r="62" s="24" customFormat="true" ht="10.3" hidden="false" customHeight="true" outlineLevel="0" collapsed="false">
      <c r="B62" s="25"/>
      <c r="C62" s="26"/>
      <c r="D62" s="26"/>
      <c r="E62" s="26"/>
      <c r="F62" s="26"/>
      <c r="G62" s="26"/>
      <c r="H62" s="26"/>
      <c r="I62" s="128"/>
      <c r="J62" s="26"/>
      <c r="K62" s="26"/>
      <c r="L62" s="30"/>
    </row>
    <row r="63" s="24" customFormat="true" ht="22.8" hidden="false" customHeight="true" outlineLevel="0" collapsed="false">
      <c r="B63" s="25"/>
      <c r="C63" s="165" t="s">
        <v>114</v>
      </c>
      <c r="D63" s="26"/>
      <c r="E63" s="26"/>
      <c r="F63" s="26"/>
      <c r="G63" s="26"/>
      <c r="H63" s="26"/>
      <c r="I63" s="128"/>
      <c r="J63" s="166" t="n">
        <f aca="false">J94</f>
        <v>0</v>
      </c>
      <c r="K63" s="26"/>
      <c r="L63" s="30"/>
      <c r="AU63" s="3" t="s">
        <v>115</v>
      </c>
    </row>
    <row r="64" s="167" customFormat="true" ht="24.95" hidden="false" customHeight="true" outlineLevel="0" collapsed="false">
      <c r="B64" s="168"/>
      <c r="C64" s="169"/>
      <c r="D64" s="170" t="s">
        <v>116</v>
      </c>
      <c r="E64" s="171"/>
      <c r="F64" s="171"/>
      <c r="G64" s="171"/>
      <c r="H64" s="171"/>
      <c r="I64" s="172"/>
      <c r="J64" s="173" t="n">
        <f aca="false">J95</f>
        <v>0</v>
      </c>
      <c r="K64" s="169"/>
      <c r="L64" s="174"/>
    </row>
    <row r="65" s="175" customFormat="true" ht="19.95" hidden="false" customHeight="true" outlineLevel="0" collapsed="false">
      <c r="B65" s="176"/>
      <c r="C65" s="106"/>
      <c r="D65" s="177" t="s">
        <v>1149</v>
      </c>
      <c r="E65" s="178"/>
      <c r="F65" s="178"/>
      <c r="G65" s="178"/>
      <c r="H65" s="178"/>
      <c r="I65" s="179"/>
      <c r="J65" s="180" t="n">
        <f aca="false">J102</f>
        <v>0</v>
      </c>
      <c r="K65" s="106"/>
      <c r="L65" s="181"/>
    </row>
    <row r="66" s="175" customFormat="true" ht="19.95" hidden="false" customHeight="true" outlineLevel="0" collapsed="false">
      <c r="B66" s="176"/>
      <c r="C66" s="106"/>
      <c r="D66" s="177" t="s">
        <v>117</v>
      </c>
      <c r="E66" s="178"/>
      <c r="F66" s="178"/>
      <c r="G66" s="178"/>
      <c r="H66" s="178"/>
      <c r="I66" s="179"/>
      <c r="J66" s="180" t="n">
        <f aca="false">J112</f>
        <v>0</v>
      </c>
      <c r="K66" s="106"/>
      <c r="L66" s="181"/>
    </row>
    <row r="67" s="175" customFormat="true" ht="19.95" hidden="false" customHeight="true" outlineLevel="0" collapsed="false">
      <c r="B67" s="176"/>
      <c r="C67" s="106"/>
      <c r="D67" s="177" t="s">
        <v>1150</v>
      </c>
      <c r="E67" s="178"/>
      <c r="F67" s="178"/>
      <c r="G67" s="178"/>
      <c r="H67" s="178"/>
      <c r="I67" s="179"/>
      <c r="J67" s="180" t="n">
        <f aca="false">J118</f>
        <v>0</v>
      </c>
      <c r="K67" s="106"/>
      <c r="L67" s="181"/>
    </row>
    <row r="68" s="175" customFormat="true" ht="19.95" hidden="false" customHeight="true" outlineLevel="0" collapsed="false">
      <c r="B68" s="176"/>
      <c r="C68" s="106"/>
      <c r="D68" s="177" t="s">
        <v>1151</v>
      </c>
      <c r="E68" s="178"/>
      <c r="F68" s="178"/>
      <c r="G68" s="178"/>
      <c r="H68" s="178"/>
      <c r="I68" s="179"/>
      <c r="J68" s="180" t="n">
        <f aca="false">J122</f>
        <v>0</v>
      </c>
      <c r="K68" s="106"/>
      <c r="L68" s="181"/>
    </row>
    <row r="69" s="175" customFormat="true" ht="19.95" hidden="false" customHeight="true" outlineLevel="0" collapsed="false">
      <c r="B69" s="176"/>
      <c r="C69" s="106"/>
      <c r="D69" s="177" t="s">
        <v>1152</v>
      </c>
      <c r="E69" s="178"/>
      <c r="F69" s="178"/>
      <c r="G69" s="178"/>
      <c r="H69" s="178"/>
      <c r="I69" s="179"/>
      <c r="J69" s="180" t="n">
        <f aca="false">J131</f>
        <v>0</v>
      </c>
      <c r="K69" s="106"/>
      <c r="L69" s="181"/>
    </row>
    <row r="70" s="175" customFormat="true" ht="19.95" hidden="false" customHeight="true" outlineLevel="0" collapsed="false">
      <c r="B70" s="176"/>
      <c r="C70" s="106"/>
      <c r="D70" s="177" t="s">
        <v>1153</v>
      </c>
      <c r="E70" s="178"/>
      <c r="F70" s="178"/>
      <c r="G70" s="178"/>
      <c r="H70" s="178"/>
      <c r="I70" s="179"/>
      <c r="J70" s="180" t="n">
        <f aca="false">J133</f>
        <v>0</v>
      </c>
      <c r="K70" s="106"/>
      <c r="L70" s="181"/>
    </row>
    <row r="71" s="167" customFormat="true" ht="24.95" hidden="false" customHeight="true" outlineLevel="0" collapsed="false">
      <c r="B71" s="168"/>
      <c r="C71" s="169"/>
      <c r="D71" s="170" t="s">
        <v>1154</v>
      </c>
      <c r="E71" s="171"/>
      <c r="F71" s="171"/>
      <c r="G71" s="171"/>
      <c r="H71" s="171"/>
      <c r="I71" s="172"/>
      <c r="J71" s="173" t="n">
        <f aca="false">J135</f>
        <v>0</v>
      </c>
      <c r="K71" s="169"/>
      <c r="L71" s="174"/>
    </row>
    <row r="72" s="175" customFormat="true" ht="19.95" hidden="false" customHeight="true" outlineLevel="0" collapsed="false">
      <c r="B72" s="176"/>
      <c r="C72" s="106"/>
      <c r="D72" s="177" t="s">
        <v>1155</v>
      </c>
      <c r="E72" s="178"/>
      <c r="F72" s="178"/>
      <c r="G72" s="178"/>
      <c r="H72" s="178"/>
      <c r="I72" s="179"/>
      <c r="J72" s="180" t="n">
        <f aca="false">J136</f>
        <v>0</v>
      </c>
      <c r="K72" s="106"/>
      <c r="L72" s="181"/>
    </row>
    <row r="73" s="24" customFormat="true" ht="21.85" hidden="false" customHeight="true" outlineLevel="0" collapsed="false">
      <c r="B73" s="25"/>
      <c r="C73" s="26"/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6.95" hidden="false" customHeight="true" outlineLevel="0" collapsed="false">
      <c r="B74" s="44"/>
      <c r="C74" s="45"/>
      <c r="D74" s="45"/>
      <c r="E74" s="45"/>
      <c r="F74" s="45"/>
      <c r="G74" s="45"/>
      <c r="H74" s="45"/>
      <c r="I74" s="154"/>
      <c r="J74" s="45"/>
      <c r="K74" s="45"/>
      <c r="L74" s="30"/>
    </row>
    <row r="78" s="24" customFormat="true" ht="6.95" hidden="false" customHeight="true" outlineLevel="0" collapsed="false">
      <c r="B78" s="46"/>
      <c r="C78" s="47"/>
      <c r="D78" s="47"/>
      <c r="E78" s="47"/>
      <c r="F78" s="47"/>
      <c r="G78" s="47"/>
      <c r="H78" s="47"/>
      <c r="I78" s="157"/>
      <c r="J78" s="47"/>
      <c r="K78" s="47"/>
      <c r="L78" s="30"/>
    </row>
    <row r="79" s="24" customFormat="true" ht="24.95" hidden="false" customHeight="true" outlineLevel="0" collapsed="false">
      <c r="B79" s="25"/>
      <c r="C79" s="9" t="s">
        <v>119</v>
      </c>
      <c r="D79" s="26"/>
      <c r="E79" s="26"/>
      <c r="F79" s="26"/>
      <c r="G79" s="26"/>
      <c r="H79" s="26"/>
      <c r="I79" s="128"/>
      <c r="J79" s="26"/>
      <c r="K79" s="26"/>
      <c r="L79" s="30"/>
    </row>
    <row r="80" s="24" customFormat="true" ht="6.95" hidden="false" customHeight="true" outlineLevel="0" collapsed="false">
      <c r="B80" s="25"/>
      <c r="C80" s="26"/>
      <c r="D80" s="26"/>
      <c r="E80" s="26"/>
      <c r="F80" s="26"/>
      <c r="G80" s="26"/>
      <c r="H80" s="26"/>
      <c r="I80" s="128"/>
      <c r="J80" s="26"/>
      <c r="K80" s="26"/>
      <c r="L80" s="30"/>
    </row>
    <row r="81" s="24" customFormat="true" ht="12" hidden="false" customHeight="true" outlineLevel="0" collapsed="false">
      <c r="B81" s="25"/>
      <c r="C81" s="17" t="s">
        <v>16</v>
      </c>
      <c r="D81" s="26"/>
      <c r="E81" s="26"/>
      <c r="F81" s="26"/>
      <c r="G81" s="26"/>
      <c r="H81" s="26"/>
      <c r="I81" s="128"/>
      <c r="J81" s="26"/>
      <c r="K81" s="26"/>
      <c r="L81" s="30"/>
    </row>
    <row r="82" s="24" customFormat="true" ht="16.5" hidden="false" customHeight="true" outlineLevel="0" collapsed="false">
      <c r="B82" s="25"/>
      <c r="C82" s="26"/>
      <c r="D82" s="26"/>
      <c r="E82" s="158" t="str">
        <f aca="false">E7</f>
        <v>Oprava koleje v úseku Střelice - Hrušovany nad Jevišovkou_K</v>
      </c>
      <c r="F82" s="158"/>
      <c r="G82" s="158"/>
      <c r="H82" s="158"/>
      <c r="I82" s="128"/>
      <c r="J82" s="26"/>
      <c r="K82" s="26"/>
      <c r="L82" s="30"/>
    </row>
    <row r="83" customFormat="false" ht="12" hidden="false" customHeight="true" outlineLevel="0" collapsed="false">
      <c r="B83" s="7"/>
      <c r="C83" s="17" t="s">
        <v>109</v>
      </c>
      <c r="D83" s="8"/>
      <c r="E83" s="8"/>
      <c r="F83" s="8"/>
      <c r="G83" s="8"/>
      <c r="H83" s="8"/>
      <c r="J83" s="8"/>
      <c r="K83" s="8"/>
      <c r="L83" s="6"/>
    </row>
    <row r="84" s="24" customFormat="true" ht="16.5" hidden="false" customHeight="true" outlineLevel="0" collapsed="false">
      <c r="B84" s="25"/>
      <c r="C84" s="26"/>
      <c r="D84" s="26"/>
      <c r="E84" s="158" t="s">
        <v>1114</v>
      </c>
      <c r="F84" s="158"/>
      <c r="G84" s="158"/>
      <c r="H84" s="158"/>
      <c r="I84" s="128"/>
      <c r="J84" s="26"/>
      <c r="K84" s="26"/>
      <c r="L84" s="30"/>
    </row>
    <row r="85" s="24" customFormat="true" ht="12" hidden="false" customHeight="true" outlineLevel="0" collapsed="false">
      <c r="B85" s="25"/>
      <c r="C85" s="17" t="s">
        <v>875</v>
      </c>
      <c r="D85" s="26"/>
      <c r="E85" s="26"/>
      <c r="F85" s="26"/>
      <c r="G85" s="26"/>
      <c r="H85" s="26"/>
      <c r="I85" s="128"/>
      <c r="J85" s="26"/>
      <c r="K85" s="26"/>
      <c r="L85" s="30"/>
    </row>
    <row r="86" s="24" customFormat="true" ht="16.5" hidden="false" customHeight="true" outlineLevel="0" collapsed="false">
      <c r="B86" s="25"/>
      <c r="C86" s="26"/>
      <c r="D86" s="26"/>
      <c r="E86" s="52" t="str">
        <f aca="false">E11</f>
        <v>SO 03.2 - Ostatní opravné práce</v>
      </c>
      <c r="F86" s="52"/>
      <c r="G86" s="52"/>
      <c r="H86" s="52"/>
      <c r="I86" s="128"/>
      <c r="J86" s="26"/>
      <c r="K86" s="26"/>
      <c r="L86" s="30"/>
    </row>
    <row r="87" s="24" customFormat="true" ht="6.95" hidden="false" customHeight="true" outlineLevel="0" collapsed="false">
      <c r="B87" s="25"/>
      <c r="C87" s="26"/>
      <c r="D87" s="26"/>
      <c r="E87" s="26"/>
      <c r="F87" s="26"/>
      <c r="G87" s="26"/>
      <c r="H87" s="26"/>
      <c r="I87" s="128"/>
      <c r="J87" s="26"/>
      <c r="K87" s="26"/>
      <c r="L87" s="30"/>
    </row>
    <row r="88" s="24" customFormat="true" ht="12" hidden="false" customHeight="true" outlineLevel="0" collapsed="false">
      <c r="B88" s="25"/>
      <c r="C88" s="17" t="s">
        <v>21</v>
      </c>
      <c r="D88" s="26"/>
      <c r="E88" s="26"/>
      <c r="F88" s="18" t="str">
        <f aca="false">F14</f>
        <v>Střelice - Hrušovany nad Jevišovkou</v>
      </c>
      <c r="G88" s="26"/>
      <c r="H88" s="26"/>
      <c r="I88" s="130" t="s">
        <v>23</v>
      </c>
      <c r="J88" s="159" t="str">
        <f aca="false">IF(J14="","",J14)</f>
        <v>Vyplň údaj</v>
      </c>
      <c r="K88" s="26"/>
      <c r="L88" s="30"/>
    </row>
    <row r="89" s="24" customFormat="true" ht="6.95" hidden="false" customHeight="true" outlineLevel="0" collapsed="false">
      <c r="B89" s="25"/>
      <c r="C89" s="26"/>
      <c r="D89" s="26"/>
      <c r="E89" s="26"/>
      <c r="F89" s="26"/>
      <c r="G89" s="26"/>
      <c r="H89" s="26"/>
      <c r="I89" s="128"/>
      <c r="J89" s="26"/>
      <c r="K89" s="26"/>
      <c r="L89" s="30"/>
    </row>
    <row r="90" s="24" customFormat="true" ht="13.65" hidden="false" customHeight="true" outlineLevel="0" collapsed="false">
      <c r="B90" s="25"/>
      <c r="C90" s="17" t="s">
        <v>26</v>
      </c>
      <c r="D90" s="26"/>
      <c r="E90" s="26"/>
      <c r="F90" s="18" t="str">
        <f aca="false">E17</f>
        <v>Správa železniční dopravní cesty,státní organizace</v>
      </c>
      <c r="G90" s="26"/>
      <c r="H90" s="26"/>
      <c r="I90" s="130" t="s">
        <v>33</v>
      </c>
      <c r="J90" s="160" t="str">
        <f aca="false">E23</f>
        <v>DMC Havlíčkův Brod, s.r.o.</v>
      </c>
      <c r="K90" s="26"/>
      <c r="L90" s="30"/>
    </row>
    <row r="91" s="24" customFormat="true" ht="13.65" hidden="false" customHeight="true" outlineLevel="0" collapsed="false">
      <c r="B91" s="25"/>
      <c r="C91" s="17" t="s">
        <v>32</v>
      </c>
      <c r="D91" s="26"/>
      <c r="E91" s="26"/>
      <c r="F91" s="18" t="str">
        <f aca="false">IF(E20="","",E20)</f>
        <v>Vyplň údaj</v>
      </c>
      <c r="G91" s="26"/>
      <c r="H91" s="26"/>
      <c r="I91" s="130" t="s">
        <v>38</v>
      </c>
      <c r="J91" s="160" t="str">
        <f aca="false">E26</f>
        <v>DMC Havlíčkův Brod, s.r.o.</v>
      </c>
      <c r="K91" s="26"/>
      <c r="L91" s="30"/>
    </row>
    <row r="92" s="24" customFormat="true" ht="10.3" hidden="false" customHeight="true" outlineLevel="0" collapsed="false">
      <c r="B92" s="25"/>
      <c r="C92" s="26"/>
      <c r="D92" s="26"/>
      <c r="E92" s="26"/>
      <c r="F92" s="26"/>
      <c r="G92" s="26"/>
      <c r="H92" s="26"/>
      <c r="I92" s="128"/>
      <c r="J92" s="26"/>
      <c r="K92" s="26"/>
      <c r="L92" s="30"/>
    </row>
    <row r="93" s="182" customFormat="true" ht="29.3" hidden="false" customHeight="true" outlineLevel="0" collapsed="false">
      <c r="B93" s="183"/>
      <c r="C93" s="184" t="s">
        <v>120</v>
      </c>
      <c r="D93" s="185" t="s">
        <v>59</v>
      </c>
      <c r="E93" s="185" t="s">
        <v>55</v>
      </c>
      <c r="F93" s="185" t="s">
        <v>56</v>
      </c>
      <c r="G93" s="185" t="s">
        <v>121</v>
      </c>
      <c r="H93" s="185" t="s">
        <v>122</v>
      </c>
      <c r="I93" s="186" t="s">
        <v>123</v>
      </c>
      <c r="J93" s="187" t="s">
        <v>113</v>
      </c>
      <c r="K93" s="188" t="s">
        <v>124</v>
      </c>
      <c r="L93" s="189"/>
      <c r="M93" s="70"/>
      <c r="N93" s="71" t="s">
        <v>44</v>
      </c>
      <c r="O93" s="71" t="s">
        <v>125</v>
      </c>
      <c r="P93" s="71" t="s">
        <v>126</v>
      </c>
      <c r="Q93" s="71" t="s">
        <v>127</v>
      </c>
      <c r="R93" s="71" t="s">
        <v>128</v>
      </c>
      <c r="S93" s="71" t="s">
        <v>129</v>
      </c>
      <c r="T93" s="72" t="s">
        <v>130</v>
      </c>
    </row>
    <row r="94" s="24" customFormat="true" ht="22.8" hidden="false" customHeight="true" outlineLevel="0" collapsed="false">
      <c r="B94" s="25"/>
      <c r="C94" s="78" t="s">
        <v>131</v>
      </c>
      <c r="D94" s="26"/>
      <c r="E94" s="26"/>
      <c r="F94" s="26"/>
      <c r="G94" s="26"/>
      <c r="H94" s="26"/>
      <c r="I94" s="128"/>
      <c r="J94" s="190" t="n">
        <f aca="false">BK94</f>
        <v>0</v>
      </c>
      <c r="K94" s="26"/>
      <c r="L94" s="30"/>
      <c r="M94" s="73"/>
      <c r="N94" s="74"/>
      <c r="O94" s="74"/>
      <c r="P94" s="191" t="n">
        <f aca="false">P95+P135</f>
        <v>0</v>
      </c>
      <c r="Q94" s="74"/>
      <c r="R94" s="191" t="n">
        <f aca="false">R95+R135</f>
        <v>2.6794306</v>
      </c>
      <c r="S94" s="74"/>
      <c r="T94" s="192" t="n">
        <f aca="false">T95+T135</f>
        <v>1.5352</v>
      </c>
      <c r="AT94" s="3" t="s">
        <v>73</v>
      </c>
      <c r="AU94" s="3" t="s">
        <v>115</v>
      </c>
      <c r="BK94" s="193" t="n">
        <f aca="false">BK95+BK135</f>
        <v>0</v>
      </c>
    </row>
    <row r="95" s="194" customFormat="true" ht="25.9" hidden="false" customHeight="true" outlineLevel="0" collapsed="false">
      <c r="B95" s="195"/>
      <c r="C95" s="196"/>
      <c r="D95" s="197" t="s">
        <v>73</v>
      </c>
      <c r="E95" s="198" t="s">
        <v>132</v>
      </c>
      <c r="F95" s="198" t="s">
        <v>133</v>
      </c>
      <c r="G95" s="196"/>
      <c r="H95" s="196"/>
      <c r="I95" s="199"/>
      <c r="J95" s="200" t="n">
        <f aca="false">BK95</f>
        <v>0</v>
      </c>
      <c r="K95" s="196"/>
      <c r="L95" s="201"/>
      <c r="M95" s="202"/>
      <c r="N95" s="203"/>
      <c r="O95" s="203"/>
      <c r="P95" s="204" t="n">
        <f aca="false">P96+SUM(P97:P102)+P112+P118+P122+P131+P133</f>
        <v>0</v>
      </c>
      <c r="Q95" s="203"/>
      <c r="R95" s="204" t="n">
        <f aca="false">R96+SUM(R97:R102)+R112+R118+R122+R131+R133</f>
        <v>2.6176806</v>
      </c>
      <c r="S95" s="203"/>
      <c r="T95" s="205" t="n">
        <f aca="false">T96+SUM(T97:T102)+T112+T118+T122+T131+T133</f>
        <v>1.5352</v>
      </c>
      <c r="AR95" s="206" t="s">
        <v>18</v>
      </c>
      <c r="AT95" s="207" t="s">
        <v>73</v>
      </c>
      <c r="AU95" s="207" t="s">
        <v>74</v>
      </c>
      <c r="AY95" s="206" t="s">
        <v>134</v>
      </c>
      <c r="BK95" s="208" t="n">
        <f aca="false">BK96+SUM(BK97:BK102)+BK112+BK118+BK122+BK131+BK133</f>
        <v>0</v>
      </c>
    </row>
    <row r="96" s="24" customFormat="true" ht="16.5" hidden="false" customHeight="true" outlineLevel="0" collapsed="false">
      <c r="B96" s="25"/>
      <c r="C96" s="211" t="s">
        <v>18</v>
      </c>
      <c r="D96" s="211" t="s">
        <v>137</v>
      </c>
      <c r="E96" s="212" t="s">
        <v>1156</v>
      </c>
      <c r="F96" s="213" t="s">
        <v>1157</v>
      </c>
      <c r="G96" s="214" t="s">
        <v>1158</v>
      </c>
      <c r="H96" s="215" t="n">
        <v>1806</v>
      </c>
      <c r="I96" s="216"/>
      <c r="J96" s="217" t="n">
        <f aca="false">ROUND(I96*H96,2)</f>
        <v>0</v>
      </c>
      <c r="K96" s="213"/>
      <c r="L96" s="30"/>
      <c r="M96" s="218"/>
      <c r="N96" s="219" t="s">
        <v>45</v>
      </c>
      <c r="O96" s="62"/>
      <c r="P96" s="220" t="n">
        <f aca="false">O96*H96</f>
        <v>0</v>
      </c>
      <c r="Q96" s="220" t="n">
        <v>0</v>
      </c>
      <c r="R96" s="220" t="n">
        <f aca="false">Q96*H96</f>
        <v>0</v>
      </c>
      <c r="S96" s="220" t="n">
        <v>0</v>
      </c>
      <c r="T96" s="221" t="n">
        <f aca="false">S96*H96</f>
        <v>0</v>
      </c>
      <c r="AR96" s="3" t="s">
        <v>141</v>
      </c>
      <c r="AT96" s="3" t="s">
        <v>137</v>
      </c>
      <c r="AU96" s="3" t="s">
        <v>18</v>
      </c>
      <c r="AY96" s="3" t="s">
        <v>134</v>
      </c>
      <c r="BE96" s="222" t="n">
        <f aca="false">IF(N96="základní",J96,0)</f>
        <v>0</v>
      </c>
      <c r="BF96" s="222" t="n">
        <f aca="false">IF(N96="snížená",J96,0)</f>
        <v>0</v>
      </c>
      <c r="BG96" s="222" t="n">
        <f aca="false">IF(N96="zákl. přenesená",J96,0)</f>
        <v>0</v>
      </c>
      <c r="BH96" s="222" t="n">
        <f aca="false">IF(N96="sníž. přenesená",J96,0)</f>
        <v>0</v>
      </c>
      <c r="BI96" s="222" t="n">
        <f aca="false">IF(N96="nulová",J96,0)</f>
        <v>0</v>
      </c>
      <c r="BJ96" s="3" t="s">
        <v>18</v>
      </c>
      <c r="BK96" s="222" t="n">
        <f aca="false">ROUND(I96*H96,2)</f>
        <v>0</v>
      </c>
      <c r="BL96" s="3" t="s">
        <v>141</v>
      </c>
      <c r="BM96" s="3" t="s">
        <v>1159</v>
      </c>
    </row>
    <row r="97" s="24" customFormat="true" ht="12.8" hidden="false" customHeight="false" outlineLevel="0" collapsed="false">
      <c r="B97" s="25"/>
      <c r="C97" s="26"/>
      <c r="D97" s="223" t="s">
        <v>143</v>
      </c>
      <c r="E97" s="26"/>
      <c r="F97" s="224" t="s">
        <v>1160</v>
      </c>
      <c r="G97" s="26"/>
      <c r="H97" s="26"/>
      <c r="I97" s="128"/>
      <c r="J97" s="26"/>
      <c r="K97" s="26"/>
      <c r="L97" s="30"/>
      <c r="M97" s="225"/>
      <c r="N97" s="62"/>
      <c r="O97" s="62"/>
      <c r="P97" s="62"/>
      <c r="Q97" s="62"/>
      <c r="R97" s="62"/>
      <c r="S97" s="62"/>
      <c r="T97" s="63"/>
      <c r="AT97" s="3" t="s">
        <v>143</v>
      </c>
      <c r="AU97" s="3" t="s">
        <v>18</v>
      </c>
    </row>
    <row r="98" s="237" customFormat="true" ht="12.8" hidden="false" customHeight="false" outlineLevel="0" collapsed="false">
      <c r="B98" s="238"/>
      <c r="C98" s="239"/>
      <c r="D98" s="223" t="s">
        <v>150</v>
      </c>
      <c r="E98" s="240"/>
      <c r="F98" s="241" t="s">
        <v>1161</v>
      </c>
      <c r="G98" s="239"/>
      <c r="H98" s="242" t="n">
        <v>1806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AT98" s="248" t="s">
        <v>150</v>
      </c>
      <c r="AU98" s="248" t="s">
        <v>18</v>
      </c>
      <c r="AV98" s="237" t="s">
        <v>83</v>
      </c>
      <c r="AW98" s="237" t="s">
        <v>37</v>
      </c>
      <c r="AX98" s="237" t="s">
        <v>18</v>
      </c>
      <c r="AY98" s="248" t="s">
        <v>134</v>
      </c>
    </row>
    <row r="99" s="24" customFormat="true" ht="16.5" hidden="false" customHeight="true" outlineLevel="0" collapsed="false">
      <c r="B99" s="25"/>
      <c r="C99" s="261" t="s">
        <v>83</v>
      </c>
      <c r="D99" s="261" t="s">
        <v>164</v>
      </c>
      <c r="E99" s="262" t="s">
        <v>1162</v>
      </c>
      <c r="F99" s="263" t="s">
        <v>1163</v>
      </c>
      <c r="G99" s="264" t="s">
        <v>1164</v>
      </c>
      <c r="H99" s="265" t="n">
        <v>18.06</v>
      </c>
      <c r="I99" s="266"/>
      <c r="J99" s="267" t="n">
        <f aca="false">ROUND(I99*H99,2)</f>
        <v>0</v>
      </c>
      <c r="K99" s="263"/>
      <c r="L99" s="268"/>
      <c r="M99" s="269"/>
      <c r="N99" s="270" t="s">
        <v>45</v>
      </c>
      <c r="O99" s="62"/>
      <c r="P99" s="220" t="n">
        <f aca="false">O99*H99</f>
        <v>0</v>
      </c>
      <c r="Q99" s="220" t="n">
        <v>0.0238</v>
      </c>
      <c r="R99" s="220" t="n">
        <f aca="false">Q99*H99</f>
        <v>0.429828</v>
      </c>
      <c r="S99" s="220" t="n">
        <v>0</v>
      </c>
      <c r="T99" s="221" t="n">
        <f aca="false">S99*H99</f>
        <v>0</v>
      </c>
      <c r="AR99" s="3" t="s">
        <v>168</v>
      </c>
      <c r="AT99" s="3" t="s">
        <v>164</v>
      </c>
      <c r="AU99" s="3" t="s">
        <v>18</v>
      </c>
      <c r="AY99" s="3" t="s">
        <v>134</v>
      </c>
      <c r="BE99" s="222" t="n">
        <f aca="false">IF(N99="základní",J99,0)</f>
        <v>0</v>
      </c>
      <c r="BF99" s="222" t="n">
        <f aca="false">IF(N99="snížená",J99,0)</f>
        <v>0</v>
      </c>
      <c r="BG99" s="222" t="n">
        <f aca="false">IF(N99="zákl. přenesená",J99,0)</f>
        <v>0</v>
      </c>
      <c r="BH99" s="222" t="n">
        <f aca="false">IF(N99="sníž. přenesená",J99,0)</f>
        <v>0</v>
      </c>
      <c r="BI99" s="222" t="n">
        <f aca="false">IF(N99="nulová",J99,0)</f>
        <v>0</v>
      </c>
      <c r="BJ99" s="3" t="s">
        <v>18</v>
      </c>
      <c r="BK99" s="222" t="n">
        <f aca="false">ROUND(I99*H99,2)</f>
        <v>0</v>
      </c>
      <c r="BL99" s="3" t="s">
        <v>141</v>
      </c>
      <c r="BM99" s="3" t="s">
        <v>1165</v>
      </c>
    </row>
    <row r="100" s="24" customFormat="true" ht="16.5" hidden="false" customHeight="true" outlineLevel="0" collapsed="false">
      <c r="B100" s="25"/>
      <c r="C100" s="261" t="s">
        <v>157</v>
      </c>
      <c r="D100" s="261" t="s">
        <v>164</v>
      </c>
      <c r="E100" s="262" t="s">
        <v>1166</v>
      </c>
      <c r="F100" s="263" t="s">
        <v>1167</v>
      </c>
      <c r="G100" s="264" t="s">
        <v>1164</v>
      </c>
      <c r="H100" s="265" t="n">
        <v>18.06</v>
      </c>
      <c r="I100" s="266"/>
      <c r="J100" s="267" t="n">
        <f aca="false">ROUND(I100*H100,2)</f>
        <v>0</v>
      </c>
      <c r="K100" s="263"/>
      <c r="L100" s="268"/>
      <c r="M100" s="269"/>
      <c r="N100" s="270" t="s">
        <v>45</v>
      </c>
      <c r="O100" s="62"/>
      <c r="P100" s="220" t="n">
        <f aca="false">O100*H100</f>
        <v>0</v>
      </c>
      <c r="Q100" s="220" t="n">
        <v>0.00323</v>
      </c>
      <c r="R100" s="220" t="n">
        <f aca="false">Q100*H100</f>
        <v>0.0583338</v>
      </c>
      <c r="S100" s="220" t="n">
        <v>0</v>
      </c>
      <c r="T100" s="221" t="n">
        <f aca="false">S100*H100</f>
        <v>0</v>
      </c>
      <c r="AR100" s="3" t="s">
        <v>168</v>
      </c>
      <c r="AT100" s="3" t="s">
        <v>164</v>
      </c>
      <c r="AU100" s="3" t="s">
        <v>18</v>
      </c>
      <c r="AY100" s="3" t="s">
        <v>134</v>
      </c>
      <c r="BE100" s="222" t="n">
        <f aca="false">IF(N100="základní",J100,0)</f>
        <v>0</v>
      </c>
      <c r="BF100" s="222" t="n">
        <f aca="false">IF(N100="snížená",J100,0)</f>
        <v>0</v>
      </c>
      <c r="BG100" s="222" t="n">
        <f aca="false">IF(N100="zákl. přenesená",J100,0)</f>
        <v>0</v>
      </c>
      <c r="BH100" s="222" t="n">
        <f aca="false">IF(N100="sníž. přenesená",J100,0)</f>
        <v>0</v>
      </c>
      <c r="BI100" s="222" t="n">
        <f aca="false">IF(N100="nulová",J100,0)</f>
        <v>0</v>
      </c>
      <c r="BJ100" s="3" t="s">
        <v>18</v>
      </c>
      <c r="BK100" s="222" t="n">
        <f aca="false">ROUND(I100*H100,2)</f>
        <v>0</v>
      </c>
      <c r="BL100" s="3" t="s">
        <v>141</v>
      </c>
      <c r="BM100" s="3" t="s">
        <v>1168</v>
      </c>
    </row>
    <row r="101" s="24" customFormat="true" ht="16.5" hidden="false" customHeight="true" outlineLevel="0" collapsed="false">
      <c r="B101" s="25"/>
      <c r="C101" s="261" t="s">
        <v>141</v>
      </c>
      <c r="D101" s="261" t="s">
        <v>164</v>
      </c>
      <c r="E101" s="262" t="s">
        <v>1169</v>
      </c>
      <c r="F101" s="263" t="s">
        <v>1170</v>
      </c>
      <c r="G101" s="264" t="s">
        <v>1164</v>
      </c>
      <c r="H101" s="265" t="n">
        <v>18.06</v>
      </c>
      <c r="I101" s="266"/>
      <c r="J101" s="267" t="n">
        <f aca="false">ROUND(I101*H101,2)</f>
        <v>0</v>
      </c>
      <c r="K101" s="263"/>
      <c r="L101" s="268"/>
      <c r="M101" s="269"/>
      <c r="N101" s="270" t="s">
        <v>45</v>
      </c>
      <c r="O101" s="62"/>
      <c r="P101" s="220" t="n">
        <f aca="false">O101*H101</f>
        <v>0</v>
      </c>
      <c r="Q101" s="220" t="n">
        <v>0.00644</v>
      </c>
      <c r="R101" s="220" t="n">
        <f aca="false">Q101*H101</f>
        <v>0.1163064</v>
      </c>
      <c r="S101" s="220" t="n">
        <v>0</v>
      </c>
      <c r="T101" s="221" t="n">
        <f aca="false">S101*H101</f>
        <v>0</v>
      </c>
      <c r="AR101" s="3" t="s">
        <v>168</v>
      </c>
      <c r="AT101" s="3" t="s">
        <v>164</v>
      </c>
      <c r="AU101" s="3" t="s">
        <v>18</v>
      </c>
      <c r="AY101" s="3" t="s">
        <v>134</v>
      </c>
      <c r="BE101" s="222" t="n">
        <f aca="false">IF(N101="základní",J101,0)</f>
        <v>0</v>
      </c>
      <c r="BF101" s="222" t="n">
        <f aca="false">IF(N101="snížená",J101,0)</f>
        <v>0</v>
      </c>
      <c r="BG101" s="222" t="n">
        <f aca="false">IF(N101="zákl. přenesená",J101,0)</f>
        <v>0</v>
      </c>
      <c r="BH101" s="222" t="n">
        <f aca="false">IF(N101="sníž. přenesená",J101,0)</f>
        <v>0</v>
      </c>
      <c r="BI101" s="222" t="n">
        <f aca="false">IF(N101="nulová",J101,0)</f>
        <v>0</v>
      </c>
      <c r="BJ101" s="3" t="s">
        <v>18</v>
      </c>
      <c r="BK101" s="222" t="n">
        <f aca="false">ROUND(I101*H101,2)</f>
        <v>0</v>
      </c>
      <c r="BL101" s="3" t="s">
        <v>141</v>
      </c>
      <c r="BM101" s="3" t="s">
        <v>1171</v>
      </c>
    </row>
    <row r="102" s="194" customFormat="true" ht="22.8" hidden="false" customHeight="true" outlineLevel="0" collapsed="false">
      <c r="B102" s="195"/>
      <c r="C102" s="196"/>
      <c r="D102" s="197" t="s">
        <v>73</v>
      </c>
      <c r="E102" s="209" t="s">
        <v>141</v>
      </c>
      <c r="F102" s="209" t="s">
        <v>1172</v>
      </c>
      <c r="G102" s="196"/>
      <c r="H102" s="196"/>
      <c r="I102" s="199"/>
      <c r="J102" s="210" t="n">
        <f aca="false">BK102</f>
        <v>0</v>
      </c>
      <c r="K102" s="196"/>
      <c r="L102" s="201"/>
      <c r="M102" s="202"/>
      <c r="N102" s="203"/>
      <c r="O102" s="203"/>
      <c r="P102" s="204" t="n">
        <f aca="false">SUM(P103:P111)</f>
        <v>0</v>
      </c>
      <c r="Q102" s="203"/>
      <c r="R102" s="204" t="n">
        <f aca="false">SUM(R103:R111)</f>
        <v>0.5893724</v>
      </c>
      <c r="S102" s="203"/>
      <c r="T102" s="205" t="n">
        <f aca="false">SUM(T103:T111)</f>
        <v>0.8712</v>
      </c>
      <c r="AR102" s="206" t="s">
        <v>18</v>
      </c>
      <c r="AT102" s="207" t="s">
        <v>73</v>
      </c>
      <c r="AU102" s="207" t="s">
        <v>18</v>
      </c>
      <c r="AY102" s="206" t="s">
        <v>134</v>
      </c>
      <c r="BK102" s="208" t="n">
        <f aca="false">SUM(BK103:BK111)</f>
        <v>0</v>
      </c>
    </row>
    <row r="103" s="24" customFormat="true" ht="16.5" hidden="false" customHeight="true" outlineLevel="0" collapsed="false">
      <c r="B103" s="25"/>
      <c r="C103" s="211" t="s">
        <v>135</v>
      </c>
      <c r="D103" s="211" t="s">
        <v>137</v>
      </c>
      <c r="E103" s="212" t="s">
        <v>1173</v>
      </c>
      <c r="F103" s="213" t="s">
        <v>1174</v>
      </c>
      <c r="G103" s="214" t="s">
        <v>198</v>
      </c>
      <c r="H103" s="215" t="n">
        <v>22</v>
      </c>
      <c r="I103" s="216"/>
      <c r="J103" s="217" t="n">
        <f aca="false">ROUND(I103*H103,2)</f>
        <v>0</v>
      </c>
      <c r="K103" s="213"/>
      <c r="L103" s="30"/>
      <c r="M103" s="218"/>
      <c r="N103" s="219" t="s">
        <v>45</v>
      </c>
      <c r="O103" s="62"/>
      <c r="P103" s="220" t="n">
        <f aca="false">O103*H103</f>
        <v>0</v>
      </c>
      <c r="Q103" s="220" t="n">
        <v>0.0024</v>
      </c>
      <c r="R103" s="220" t="n">
        <f aca="false">Q103*H103</f>
        <v>0.0528</v>
      </c>
      <c r="S103" s="220" t="n">
        <v>0</v>
      </c>
      <c r="T103" s="221" t="n">
        <f aca="false">S103*H103</f>
        <v>0</v>
      </c>
      <c r="AR103" s="3" t="s">
        <v>141</v>
      </c>
      <c r="AT103" s="3" t="s">
        <v>137</v>
      </c>
      <c r="AU103" s="3" t="s">
        <v>83</v>
      </c>
      <c r="AY103" s="3" t="s">
        <v>134</v>
      </c>
      <c r="BE103" s="222" t="n">
        <f aca="false">IF(N103="základní",J103,0)</f>
        <v>0</v>
      </c>
      <c r="BF103" s="222" t="n">
        <f aca="false">IF(N103="snížená",J103,0)</f>
        <v>0</v>
      </c>
      <c r="BG103" s="222" t="n">
        <f aca="false">IF(N103="zákl. přenesená",J103,0)</f>
        <v>0</v>
      </c>
      <c r="BH103" s="222" t="n">
        <f aca="false">IF(N103="sníž. přenesená",J103,0)</f>
        <v>0</v>
      </c>
      <c r="BI103" s="222" t="n">
        <f aca="false">IF(N103="nulová",J103,0)</f>
        <v>0</v>
      </c>
      <c r="BJ103" s="3" t="s">
        <v>18</v>
      </c>
      <c r="BK103" s="222" t="n">
        <f aca="false">ROUND(I103*H103,2)</f>
        <v>0</v>
      </c>
      <c r="BL103" s="3" t="s">
        <v>141</v>
      </c>
      <c r="BM103" s="3" t="s">
        <v>1175</v>
      </c>
    </row>
    <row r="104" s="226" customFormat="true" ht="12.8" hidden="false" customHeight="false" outlineLevel="0" collapsed="false">
      <c r="B104" s="227"/>
      <c r="C104" s="228"/>
      <c r="D104" s="223" t="s">
        <v>150</v>
      </c>
      <c r="E104" s="229"/>
      <c r="F104" s="230" t="s">
        <v>1176</v>
      </c>
      <c r="G104" s="228"/>
      <c r="H104" s="229"/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150</v>
      </c>
      <c r="AU104" s="236" t="s">
        <v>83</v>
      </c>
      <c r="AV104" s="226" t="s">
        <v>18</v>
      </c>
      <c r="AW104" s="226" t="s">
        <v>37</v>
      </c>
      <c r="AX104" s="226" t="s">
        <v>74</v>
      </c>
      <c r="AY104" s="236" t="s">
        <v>134</v>
      </c>
    </row>
    <row r="105" s="237" customFormat="true" ht="12.8" hidden="false" customHeight="false" outlineLevel="0" collapsed="false">
      <c r="B105" s="238"/>
      <c r="C105" s="239"/>
      <c r="D105" s="223" t="s">
        <v>150</v>
      </c>
      <c r="E105" s="240"/>
      <c r="F105" s="241" t="s">
        <v>1177</v>
      </c>
      <c r="G105" s="239"/>
      <c r="H105" s="242" t="n">
        <v>22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AT105" s="248" t="s">
        <v>150</v>
      </c>
      <c r="AU105" s="248" t="s">
        <v>83</v>
      </c>
      <c r="AV105" s="237" t="s">
        <v>83</v>
      </c>
      <c r="AW105" s="237" t="s">
        <v>37</v>
      </c>
      <c r="AX105" s="237" t="s">
        <v>18</v>
      </c>
      <c r="AY105" s="248" t="s">
        <v>134</v>
      </c>
    </row>
    <row r="106" s="24" customFormat="true" ht="16.5" hidden="false" customHeight="true" outlineLevel="0" collapsed="false">
      <c r="B106" s="25"/>
      <c r="C106" s="211" t="s">
        <v>174</v>
      </c>
      <c r="D106" s="211" t="s">
        <v>137</v>
      </c>
      <c r="E106" s="212" t="s">
        <v>1178</v>
      </c>
      <c r="F106" s="213" t="s">
        <v>1179</v>
      </c>
      <c r="G106" s="214" t="s">
        <v>198</v>
      </c>
      <c r="H106" s="215" t="n">
        <v>22</v>
      </c>
      <c r="I106" s="216"/>
      <c r="J106" s="217" t="n">
        <f aca="false">ROUND(I106*H106,2)</f>
        <v>0</v>
      </c>
      <c r="K106" s="213"/>
      <c r="L106" s="30"/>
      <c r="M106" s="218"/>
      <c r="N106" s="219" t="s">
        <v>45</v>
      </c>
      <c r="O106" s="62"/>
      <c r="P106" s="220" t="n">
        <f aca="false">O106*H106</f>
        <v>0</v>
      </c>
      <c r="Q106" s="220" t="n">
        <v>0.0006</v>
      </c>
      <c r="R106" s="220" t="n">
        <f aca="false">Q106*H106</f>
        <v>0.0132</v>
      </c>
      <c r="S106" s="220" t="n">
        <v>0</v>
      </c>
      <c r="T106" s="221" t="n">
        <f aca="false">S106*H106</f>
        <v>0</v>
      </c>
      <c r="AR106" s="3" t="s">
        <v>141</v>
      </c>
      <c r="AT106" s="3" t="s">
        <v>137</v>
      </c>
      <c r="AU106" s="3" t="s">
        <v>83</v>
      </c>
      <c r="AY106" s="3" t="s">
        <v>134</v>
      </c>
      <c r="BE106" s="222" t="n">
        <f aca="false">IF(N106="základní",J106,0)</f>
        <v>0</v>
      </c>
      <c r="BF106" s="222" t="n">
        <f aca="false">IF(N106="snížená",J106,0)</f>
        <v>0</v>
      </c>
      <c r="BG106" s="222" t="n">
        <f aca="false">IF(N106="zákl. přenesená",J106,0)</f>
        <v>0</v>
      </c>
      <c r="BH106" s="222" t="n">
        <f aca="false">IF(N106="sníž. přenesená",J106,0)</f>
        <v>0</v>
      </c>
      <c r="BI106" s="222" t="n">
        <f aca="false">IF(N106="nulová",J106,0)</f>
        <v>0</v>
      </c>
      <c r="BJ106" s="3" t="s">
        <v>18</v>
      </c>
      <c r="BK106" s="222" t="n">
        <f aca="false">ROUND(I106*H106,2)</f>
        <v>0</v>
      </c>
      <c r="BL106" s="3" t="s">
        <v>141</v>
      </c>
      <c r="BM106" s="3" t="s">
        <v>1180</v>
      </c>
    </row>
    <row r="107" s="24" customFormat="true" ht="16.5" hidden="false" customHeight="true" outlineLevel="0" collapsed="false">
      <c r="B107" s="25"/>
      <c r="C107" s="261" t="s">
        <v>184</v>
      </c>
      <c r="D107" s="261" t="s">
        <v>164</v>
      </c>
      <c r="E107" s="262" t="s">
        <v>1181</v>
      </c>
      <c r="F107" s="263" t="s">
        <v>1182</v>
      </c>
      <c r="G107" s="264" t="s">
        <v>167</v>
      </c>
      <c r="H107" s="265" t="n">
        <v>0.518</v>
      </c>
      <c r="I107" s="266"/>
      <c r="J107" s="267" t="n">
        <f aca="false">ROUND(I107*H107,2)</f>
        <v>0</v>
      </c>
      <c r="K107" s="263"/>
      <c r="L107" s="268"/>
      <c r="M107" s="269"/>
      <c r="N107" s="270" t="s">
        <v>45</v>
      </c>
      <c r="O107" s="62"/>
      <c r="P107" s="220" t="n">
        <f aca="false">O107*H107</f>
        <v>0</v>
      </c>
      <c r="Q107" s="220" t="n">
        <v>1</v>
      </c>
      <c r="R107" s="220" t="n">
        <f aca="false">Q107*H107</f>
        <v>0.518</v>
      </c>
      <c r="S107" s="220" t="n">
        <v>0</v>
      </c>
      <c r="T107" s="221" t="n">
        <f aca="false">S107*H107</f>
        <v>0</v>
      </c>
      <c r="AR107" s="3" t="s">
        <v>168</v>
      </c>
      <c r="AT107" s="3" t="s">
        <v>164</v>
      </c>
      <c r="AU107" s="3" t="s">
        <v>83</v>
      </c>
      <c r="AY107" s="3" t="s">
        <v>134</v>
      </c>
      <c r="BE107" s="222" t="n">
        <f aca="false">IF(N107="základní",J107,0)</f>
        <v>0</v>
      </c>
      <c r="BF107" s="222" t="n">
        <f aca="false">IF(N107="snížená",J107,0)</f>
        <v>0</v>
      </c>
      <c r="BG107" s="222" t="n">
        <f aca="false">IF(N107="zákl. přenesená",J107,0)</f>
        <v>0</v>
      </c>
      <c r="BH107" s="222" t="n">
        <f aca="false">IF(N107="sníž. přenesená",J107,0)</f>
        <v>0</v>
      </c>
      <c r="BI107" s="222" t="n">
        <f aca="false">IF(N107="nulová",J107,0)</f>
        <v>0</v>
      </c>
      <c r="BJ107" s="3" t="s">
        <v>18</v>
      </c>
      <c r="BK107" s="222" t="n">
        <f aca="false">ROUND(I107*H107,2)</f>
        <v>0</v>
      </c>
      <c r="BL107" s="3" t="s">
        <v>141</v>
      </c>
      <c r="BM107" s="3" t="s">
        <v>1183</v>
      </c>
    </row>
    <row r="108" s="24" customFormat="true" ht="16.5" hidden="false" customHeight="true" outlineLevel="0" collapsed="false">
      <c r="B108" s="25"/>
      <c r="C108" s="211" t="s">
        <v>168</v>
      </c>
      <c r="D108" s="211" t="s">
        <v>137</v>
      </c>
      <c r="E108" s="212" t="s">
        <v>1184</v>
      </c>
      <c r="F108" s="213" t="s">
        <v>1185</v>
      </c>
      <c r="G108" s="214" t="s">
        <v>198</v>
      </c>
      <c r="H108" s="215" t="n">
        <v>14.52</v>
      </c>
      <c r="I108" s="216"/>
      <c r="J108" s="217" t="n">
        <f aca="false">ROUND(I108*H108,2)</f>
        <v>0</v>
      </c>
      <c r="K108" s="213"/>
      <c r="L108" s="30"/>
      <c r="M108" s="218"/>
      <c r="N108" s="219" t="s">
        <v>45</v>
      </c>
      <c r="O108" s="62"/>
      <c r="P108" s="220" t="n">
        <f aca="false">O108*H108</f>
        <v>0</v>
      </c>
      <c r="Q108" s="220" t="n">
        <v>0.00037</v>
      </c>
      <c r="R108" s="220" t="n">
        <f aca="false">Q108*H108</f>
        <v>0.0053724</v>
      </c>
      <c r="S108" s="220" t="n">
        <v>0.06</v>
      </c>
      <c r="T108" s="221" t="n">
        <f aca="false">S108*H108</f>
        <v>0.8712</v>
      </c>
      <c r="AR108" s="3" t="s">
        <v>141</v>
      </c>
      <c r="AT108" s="3" t="s">
        <v>137</v>
      </c>
      <c r="AU108" s="3" t="s">
        <v>83</v>
      </c>
      <c r="AY108" s="3" t="s">
        <v>134</v>
      </c>
      <c r="BE108" s="222" t="n">
        <f aca="false">IF(N108="základní",J108,0)</f>
        <v>0</v>
      </c>
      <c r="BF108" s="222" t="n">
        <f aca="false">IF(N108="snížená",J108,0)</f>
        <v>0</v>
      </c>
      <c r="BG108" s="222" t="n">
        <f aca="false">IF(N108="zákl. přenesená",J108,0)</f>
        <v>0</v>
      </c>
      <c r="BH108" s="222" t="n">
        <f aca="false">IF(N108="sníž. přenesená",J108,0)</f>
        <v>0</v>
      </c>
      <c r="BI108" s="222" t="n">
        <f aca="false">IF(N108="nulová",J108,0)</f>
        <v>0</v>
      </c>
      <c r="BJ108" s="3" t="s">
        <v>18</v>
      </c>
      <c r="BK108" s="222" t="n">
        <f aca="false">ROUND(I108*H108,2)</f>
        <v>0</v>
      </c>
      <c r="BL108" s="3" t="s">
        <v>141</v>
      </c>
      <c r="BM108" s="3" t="s">
        <v>1186</v>
      </c>
    </row>
    <row r="109" s="226" customFormat="true" ht="12.8" hidden="false" customHeight="false" outlineLevel="0" collapsed="false">
      <c r="B109" s="227"/>
      <c r="C109" s="228"/>
      <c r="D109" s="223" t="s">
        <v>150</v>
      </c>
      <c r="E109" s="229"/>
      <c r="F109" s="230" t="s">
        <v>1187</v>
      </c>
      <c r="G109" s="228"/>
      <c r="H109" s="229"/>
      <c r="I109" s="231"/>
      <c r="J109" s="228"/>
      <c r="K109" s="228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150</v>
      </c>
      <c r="AU109" s="236" t="s">
        <v>83</v>
      </c>
      <c r="AV109" s="226" t="s">
        <v>18</v>
      </c>
      <c r="AW109" s="226" t="s">
        <v>37</v>
      </c>
      <c r="AX109" s="226" t="s">
        <v>74</v>
      </c>
      <c r="AY109" s="236" t="s">
        <v>134</v>
      </c>
    </row>
    <row r="110" s="237" customFormat="true" ht="12.8" hidden="false" customHeight="false" outlineLevel="0" collapsed="false">
      <c r="B110" s="238"/>
      <c r="C110" s="239"/>
      <c r="D110" s="223" t="s">
        <v>150</v>
      </c>
      <c r="E110" s="240"/>
      <c r="F110" s="241" t="s">
        <v>1188</v>
      </c>
      <c r="G110" s="239"/>
      <c r="H110" s="242" t="n">
        <v>14.52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AT110" s="248" t="s">
        <v>150</v>
      </c>
      <c r="AU110" s="248" t="s">
        <v>83</v>
      </c>
      <c r="AV110" s="237" t="s">
        <v>83</v>
      </c>
      <c r="AW110" s="237" t="s">
        <v>37</v>
      </c>
      <c r="AX110" s="237" t="s">
        <v>18</v>
      </c>
      <c r="AY110" s="248" t="s">
        <v>134</v>
      </c>
    </row>
    <row r="111" s="24" customFormat="true" ht="16.5" hidden="false" customHeight="true" outlineLevel="0" collapsed="false">
      <c r="B111" s="25"/>
      <c r="C111" s="211" t="s">
        <v>202</v>
      </c>
      <c r="D111" s="211" t="s">
        <v>137</v>
      </c>
      <c r="E111" s="212" t="s">
        <v>1189</v>
      </c>
      <c r="F111" s="213" t="s">
        <v>1190</v>
      </c>
      <c r="G111" s="214" t="s">
        <v>167</v>
      </c>
      <c r="H111" s="215" t="n">
        <v>150</v>
      </c>
      <c r="I111" s="216"/>
      <c r="J111" s="217" t="n">
        <f aca="false">ROUND(I111*H111,2)</f>
        <v>0</v>
      </c>
      <c r="K111" s="213"/>
      <c r="L111" s="30"/>
      <c r="M111" s="218"/>
      <c r="N111" s="219" t="s">
        <v>45</v>
      </c>
      <c r="O111" s="62"/>
      <c r="P111" s="220" t="n">
        <f aca="false">O111*H111</f>
        <v>0</v>
      </c>
      <c r="Q111" s="220" t="n">
        <v>0</v>
      </c>
      <c r="R111" s="220" t="n">
        <f aca="false">Q111*H111</f>
        <v>0</v>
      </c>
      <c r="S111" s="220" t="n">
        <v>0</v>
      </c>
      <c r="T111" s="221" t="n">
        <f aca="false">S111*H111</f>
        <v>0</v>
      </c>
      <c r="AR111" s="3" t="s">
        <v>141</v>
      </c>
      <c r="AT111" s="3" t="s">
        <v>137</v>
      </c>
      <c r="AU111" s="3" t="s">
        <v>83</v>
      </c>
      <c r="AY111" s="3" t="s">
        <v>134</v>
      </c>
      <c r="BE111" s="222" t="n">
        <f aca="false">IF(N111="základní",J111,0)</f>
        <v>0</v>
      </c>
      <c r="BF111" s="222" t="n">
        <f aca="false">IF(N111="snížená",J111,0)</f>
        <v>0</v>
      </c>
      <c r="BG111" s="222" t="n">
        <f aca="false">IF(N111="zákl. přenesená",J111,0)</f>
        <v>0</v>
      </c>
      <c r="BH111" s="222" t="n">
        <f aca="false">IF(N111="sníž. přenesená",J111,0)</f>
        <v>0</v>
      </c>
      <c r="BI111" s="222" t="n">
        <f aca="false">IF(N111="nulová",J111,0)</f>
        <v>0</v>
      </c>
      <c r="BJ111" s="3" t="s">
        <v>18</v>
      </c>
      <c r="BK111" s="222" t="n">
        <f aca="false">ROUND(I111*H111,2)</f>
        <v>0</v>
      </c>
      <c r="BL111" s="3" t="s">
        <v>141</v>
      </c>
      <c r="BM111" s="3" t="s">
        <v>1191</v>
      </c>
    </row>
    <row r="112" s="194" customFormat="true" ht="22.8" hidden="false" customHeight="true" outlineLevel="0" collapsed="false">
      <c r="B112" s="195"/>
      <c r="C112" s="196"/>
      <c r="D112" s="197" t="s">
        <v>73</v>
      </c>
      <c r="E112" s="209" t="s">
        <v>135</v>
      </c>
      <c r="F112" s="209" t="s">
        <v>136</v>
      </c>
      <c r="G112" s="196"/>
      <c r="H112" s="196"/>
      <c r="I112" s="199"/>
      <c r="J112" s="210" t="n">
        <f aca="false">BK112</f>
        <v>0</v>
      </c>
      <c r="K112" s="196"/>
      <c r="L112" s="201"/>
      <c r="M112" s="202"/>
      <c r="N112" s="203"/>
      <c r="O112" s="203"/>
      <c r="P112" s="204" t="n">
        <f aca="false">SUM(P113:P117)</f>
        <v>0</v>
      </c>
      <c r="Q112" s="203"/>
      <c r="R112" s="204" t="n">
        <f aca="false">SUM(R113:R117)</f>
        <v>0.49924</v>
      </c>
      <c r="S112" s="203"/>
      <c r="T112" s="205" t="n">
        <f aca="false">SUM(T113:T117)</f>
        <v>0.664</v>
      </c>
      <c r="AR112" s="206" t="s">
        <v>18</v>
      </c>
      <c r="AT112" s="207" t="s">
        <v>73</v>
      </c>
      <c r="AU112" s="207" t="s">
        <v>18</v>
      </c>
      <c r="AY112" s="206" t="s">
        <v>134</v>
      </c>
      <c r="BK112" s="208" t="n">
        <f aca="false">SUM(BK113:BK117)</f>
        <v>0</v>
      </c>
    </row>
    <row r="113" s="24" customFormat="true" ht="16.5" hidden="false" customHeight="true" outlineLevel="0" collapsed="false">
      <c r="B113" s="25"/>
      <c r="C113" s="211" t="s">
        <v>25</v>
      </c>
      <c r="D113" s="211" t="s">
        <v>137</v>
      </c>
      <c r="E113" s="212" t="s">
        <v>1192</v>
      </c>
      <c r="F113" s="213" t="s">
        <v>1193</v>
      </c>
      <c r="G113" s="214" t="s">
        <v>236</v>
      </c>
      <c r="H113" s="215" t="n">
        <v>4</v>
      </c>
      <c r="I113" s="216"/>
      <c r="J113" s="217" t="n">
        <f aca="false">ROUND(I113*H113,2)</f>
        <v>0</v>
      </c>
      <c r="K113" s="213"/>
      <c r="L113" s="30"/>
      <c r="M113" s="218"/>
      <c r="N113" s="219" t="s">
        <v>45</v>
      </c>
      <c r="O113" s="62"/>
      <c r="P113" s="220" t="n">
        <f aca="false">O113*H113</f>
        <v>0</v>
      </c>
      <c r="Q113" s="220" t="n">
        <v>0.00212</v>
      </c>
      <c r="R113" s="220" t="n">
        <f aca="false">Q113*H113</f>
        <v>0.00848</v>
      </c>
      <c r="S113" s="220" t="n">
        <v>0</v>
      </c>
      <c r="T113" s="221" t="n">
        <f aca="false">S113*H113</f>
        <v>0</v>
      </c>
      <c r="AR113" s="3" t="s">
        <v>141</v>
      </c>
      <c r="AT113" s="3" t="s">
        <v>137</v>
      </c>
      <c r="AU113" s="3" t="s">
        <v>83</v>
      </c>
      <c r="AY113" s="3" t="s">
        <v>134</v>
      </c>
      <c r="BE113" s="222" t="n">
        <f aca="false">IF(N113="základní",J113,0)</f>
        <v>0</v>
      </c>
      <c r="BF113" s="222" t="n">
        <f aca="false">IF(N113="snížená",J113,0)</f>
        <v>0</v>
      </c>
      <c r="BG113" s="222" t="n">
        <f aca="false">IF(N113="zákl. přenesená",J113,0)</f>
        <v>0</v>
      </c>
      <c r="BH113" s="222" t="n">
        <f aca="false">IF(N113="sníž. přenesená",J113,0)</f>
        <v>0</v>
      </c>
      <c r="BI113" s="222" t="n">
        <f aca="false">IF(N113="nulová",J113,0)</f>
        <v>0</v>
      </c>
      <c r="BJ113" s="3" t="s">
        <v>18</v>
      </c>
      <c r="BK113" s="222" t="n">
        <f aca="false">ROUND(I113*H113,2)</f>
        <v>0</v>
      </c>
      <c r="BL113" s="3" t="s">
        <v>141</v>
      </c>
      <c r="BM113" s="3" t="s">
        <v>1194</v>
      </c>
    </row>
    <row r="114" s="24" customFormat="true" ht="16.5" hidden="false" customHeight="true" outlineLevel="0" collapsed="false">
      <c r="B114" s="25"/>
      <c r="C114" s="211" t="s">
        <v>213</v>
      </c>
      <c r="D114" s="211" t="s">
        <v>137</v>
      </c>
      <c r="E114" s="212" t="s">
        <v>1195</v>
      </c>
      <c r="F114" s="213" t="s">
        <v>1196</v>
      </c>
      <c r="G114" s="214" t="s">
        <v>236</v>
      </c>
      <c r="H114" s="215" t="n">
        <v>4</v>
      </c>
      <c r="I114" s="216"/>
      <c r="J114" s="217" t="n">
        <f aca="false">ROUND(I114*H114,2)</f>
        <v>0</v>
      </c>
      <c r="K114" s="213"/>
      <c r="L114" s="30"/>
      <c r="M114" s="218"/>
      <c r="N114" s="219" t="s">
        <v>45</v>
      </c>
      <c r="O114" s="62"/>
      <c r="P114" s="220" t="n">
        <f aca="false">O114*H114</f>
        <v>0</v>
      </c>
      <c r="Q114" s="220" t="n">
        <v>0.00475</v>
      </c>
      <c r="R114" s="220" t="n">
        <f aca="false">Q114*H114</f>
        <v>0.019</v>
      </c>
      <c r="S114" s="220" t="n">
        <v>0</v>
      </c>
      <c r="T114" s="221" t="n">
        <f aca="false">S114*H114</f>
        <v>0</v>
      </c>
      <c r="AR114" s="3" t="s">
        <v>141</v>
      </c>
      <c r="AT114" s="3" t="s">
        <v>137</v>
      </c>
      <c r="AU114" s="3" t="s">
        <v>83</v>
      </c>
      <c r="AY114" s="3" t="s">
        <v>134</v>
      </c>
      <c r="BE114" s="222" t="n">
        <f aca="false">IF(N114="základní",J114,0)</f>
        <v>0</v>
      </c>
      <c r="BF114" s="222" t="n">
        <f aca="false">IF(N114="snížená",J114,0)</f>
        <v>0</v>
      </c>
      <c r="BG114" s="222" t="n">
        <f aca="false">IF(N114="zákl. přenesená",J114,0)</f>
        <v>0</v>
      </c>
      <c r="BH114" s="222" t="n">
        <f aca="false">IF(N114="sníž. přenesená",J114,0)</f>
        <v>0</v>
      </c>
      <c r="BI114" s="222" t="n">
        <f aca="false">IF(N114="nulová",J114,0)</f>
        <v>0</v>
      </c>
      <c r="BJ114" s="3" t="s">
        <v>18</v>
      </c>
      <c r="BK114" s="222" t="n">
        <f aca="false">ROUND(I114*H114,2)</f>
        <v>0</v>
      </c>
      <c r="BL114" s="3" t="s">
        <v>141</v>
      </c>
      <c r="BM114" s="3" t="s">
        <v>1197</v>
      </c>
    </row>
    <row r="115" s="24" customFormat="true" ht="16.5" hidden="false" customHeight="true" outlineLevel="0" collapsed="false">
      <c r="B115" s="25"/>
      <c r="C115" s="261" t="s">
        <v>219</v>
      </c>
      <c r="D115" s="261" t="s">
        <v>164</v>
      </c>
      <c r="E115" s="262" t="s">
        <v>1198</v>
      </c>
      <c r="F115" s="263" t="s">
        <v>1199</v>
      </c>
      <c r="G115" s="264" t="s">
        <v>160</v>
      </c>
      <c r="H115" s="265" t="n">
        <v>0.576</v>
      </c>
      <c r="I115" s="266"/>
      <c r="J115" s="267" t="n">
        <f aca="false">ROUND(I115*H115,2)</f>
        <v>0</v>
      </c>
      <c r="K115" s="263"/>
      <c r="L115" s="268"/>
      <c r="M115" s="269"/>
      <c r="N115" s="270" t="s">
        <v>45</v>
      </c>
      <c r="O115" s="62"/>
      <c r="P115" s="220" t="n">
        <f aca="false">O115*H115</f>
        <v>0</v>
      </c>
      <c r="Q115" s="220" t="n">
        <v>0.815</v>
      </c>
      <c r="R115" s="220" t="n">
        <f aca="false">Q115*H115</f>
        <v>0.46944</v>
      </c>
      <c r="S115" s="220" t="n">
        <v>0</v>
      </c>
      <c r="T115" s="221" t="n">
        <f aca="false">S115*H115</f>
        <v>0</v>
      </c>
      <c r="AR115" s="3" t="s">
        <v>168</v>
      </c>
      <c r="AT115" s="3" t="s">
        <v>164</v>
      </c>
      <c r="AU115" s="3" t="s">
        <v>83</v>
      </c>
      <c r="AY115" s="3" t="s">
        <v>134</v>
      </c>
      <c r="BE115" s="222" t="n">
        <f aca="false">IF(N115="základní",J115,0)</f>
        <v>0</v>
      </c>
      <c r="BF115" s="222" t="n">
        <f aca="false">IF(N115="snížená",J115,0)</f>
        <v>0</v>
      </c>
      <c r="BG115" s="222" t="n">
        <f aca="false">IF(N115="zákl. přenesená",J115,0)</f>
        <v>0</v>
      </c>
      <c r="BH115" s="222" t="n">
        <f aca="false">IF(N115="sníž. přenesená",J115,0)</f>
        <v>0</v>
      </c>
      <c r="BI115" s="222" t="n">
        <f aca="false">IF(N115="nulová",J115,0)</f>
        <v>0</v>
      </c>
      <c r="BJ115" s="3" t="s">
        <v>18</v>
      </c>
      <c r="BK115" s="222" t="n">
        <f aca="false">ROUND(I115*H115,2)</f>
        <v>0</v>
      </c>
      <c r="BL115" s="3" t="s">
        <v>141</v>
      </c>
      <c r="BM115" s="3" t="s">
        <v>1200</v>
      </c>
    </row>
    <row r="116" s="24" customFormat="true" ht="12.8" hidden="false" customHeight="false" outlineLevel="0" collapsed="false">
      <c r="B116" s="25"/>
      <c r="C116" s="26"/>
      <c r="D116" s="223" t="s">
        <v>143</v>
      </c>
      <c r="E116" s="26"/>
      <c r="F116" s="224" t="s">
        <v>1201</v>
      </c>
      <c r="G116" s="26"/>
      <c r="H116" s="26"/>
      <c r="I116" s="128"/>
      <c r="J116" s="26"/>
      <c r="K116" s="26"/>
      <c r="L116" s="30"/>
      <c r="M116" s="225"/>
      <c r="N116" s="62"/>
      <c r="O116" s="62"/>
      <c r="P116" s="62"/>
      <c r="Q116" s="62"/>
      <c r="R116" s="62"/>
      <c r="S116" s="62"/>
      <c r="T116" s="63"/>
      <c r="AT116" s="3" t="s">
        <v>143</v>
      </c>
      <c r="AU116" s="3" t="s">
        <v>83</v>
      </c>
    </row>
    <row r="117" s="24" customFormat="true" ht="16.5" hidden="false" customHeight="true" outlineLevel="0" collapsed="false">
      <c r="B117" s="25"/>
      <c r="C117" s="211" t="s">
        <v>227</v>
      </c>
      <c r="D117" s="211" t="s">
        <v>137</v>
      </c>
      <c r="E117" s="212" t="s">
        <v>1202</v>
      </c>
      <c r="F117" s="213" t="s">
        <v>1203</v>
      </c>
      <c r="G117" s="214" t="s">
        <v>236</v>
      </c>
      <c r="H117" s="215" t="n">
        <v>4</v>
      </c>
      <c r="I117" s="216"/>
      <c r="J117" s="217" t="n">
        <f aca="false">ROUND(I117*H117,2)</f>
        <v>0</v>
      </c>
      <c r="K117" s="213"/>
      <c r="L117" s="30"/>
      <c r="M117" s="218"/>
      <c r="N117" s="219" t="s">
        <v>45</v>
      </c>
      <c r="O117" s="62"/>
      <c r="P117" s="220" t="n">
        <f aca="false">O117*H117</f>
        <v>0</v>
      </c>
      <c r="Q117" s="220" t="n">
        <v>0.00058</v>
      </c>
      <c r="R117" s="220" t="n">
        <f aca="false">Q117*H117</f>
        <v>0.00232</v>
      </c>
      <c r="S117" s="220" t="n">
        <v>0.166</v>
      </c>
      <c r="T117" s="221" t="n">
        <f aca="false">S117*H117</f>
        <v>0.664</v>
      </c>
      <c r="AR117" s="3" t="s">
        <v>141</v>
      </c>
      <c r="AT117" s="3" t="s">
        <v>137</v>
      </c>
      <c r="AU117" s="3" t="s">
        <v>83</v>
      </c>
      <c r="AY117" s="3" t="s">
        <v>134</v>
      </c>
      <c r="BE117" s="222" t="n">
        <f aca="false">IF(N117="základní",J117,0)</f>
        <v>0</v>
      </c>
      <c r="BF117" s="222" t="n">
        <f aca="false">IF(N117="snížená",J117,0)</f>
        <v>0</v>
      </c>
      <c r="BG117" s="222" t="n">
        <f aca="false">IF(N117="zákl. přenesená",J117,0)</f>
        <v>0</v>
      </c>
      <c r="BH117" s="222" t="n">
        <f aca="false">IF(N117="sníž. přenesená",J117,0)</f>
        <v>0</v>
      </c>
      <c r="BI117" s="222" t="n">
        <f aca="false">IF(N117="nulová",J117,0)</f>
        <v>0</v>
      </c>
      <c r="BJ117" s="3" t="s">
        <v>18</v>
      </c>
      <c r="BK117" s="222" t="n">
        <f aca="false">ROUND(I117*H117,2)</f>
        <v>0</v>
      </c>
      <c r="BL117" s="3" t="s">
        <v>141</v>
      </c>
      <c r="BM117" s="3" t="s">
        <v>1204</v>
      </c>
    </row>
    <row r="118" s="194" customFormat="true" ht="22.8" hidden="false" customHeight="true" outlineLevel="0" collapsed="false">
      <c r="B118" s="195"/>
      <c r="C118" s="196"/>
      <c r="D118" s="197" t="s">
        <v>73</v>
      </c>
      <c r="E118" s="209" t="s">
        <v>174</v>
      </c>
      <c r="F118" s="209" t="s">
        <v>1205</v>
      </c>
      <c r="G118" s="196"/>
      <c r="H118" s="196"/>
      <c r="I118" s="199"/>
      <c r="J118" s="210" t="n">
        <f aca="false">BK118</f>
        <v>0</v>
      </c>
      <c r="K118" s="196"/>
      <c r="L118" s="201"/>
      <c r="M118" s="202"/>
      <c r="N118" s="203"/>
      <c r="O118" s="203"/>
      <c r="P118" s="204" t="n">
        <f aca="false">SUM(P119:P121)</f>
        <v>0</v>
      </c>
      <c r="Q118" s="203"/>
      <c r="R118" s="204" t="n">
        <f aca="false">SUM(R119:R121)</f>
        <v>0.04884</v>
      </c>
      <c r="S118" s="203"/>
      <c r="T118" s="205" t="n">
        <f aca="false">SUM(T119:T121)</f>
        <v>0</v>
      </c>
      <c r="AR118" s="206" t="s">
        <v>18</v>
      </c>
      <c r="AT118" s="207" t="s">
        <v>73</v>
      </c>
      <c r="AU118" s="207" t="s">
        <v>18</v>
      </c>
      <c r="AY118" s="206" t="s">
        <v>134</v>
      </c>
      <c r="BK118" s="208" t="n">
        <f aca="false">SUM(BK119:BK121)</f>
        <v>0</v>
      </c>
    </row>
    <row r="119" s="24" customFormat="true" ht="16.5" hidden="false" customHeight="true" outlineLevel="0" collapsed="false">
      <c r="B119" s="25"/>
      <c r="C119" s="211" t="s">
        <v>233</v>
      </c>
      <c r="D119" s="211" t="s">
        <v>137</v>
      </c>
      <c r="E119" s="212" t="s">
        <v>1206</v>
      </c>
      <c r="F119" s="213" t="s">
        <v>1207</v>
      </c>
      <c r="G119" s="214" t="s">
        <v>198</v>
      </c>
      <c r="H119" s="215" t="n">
        <v>44</v>
      </c>
      <c r="I119" s="216"/>
      <c r="J119" s="217" t="n">
        <f aca="false">ROUND(I119*H119,2)</f>
        <v>0</v>
      </c>
      <c r="K119" s="213"/>
      <c r="L119" s="30"/>
      <c r="M119" s="218"/>
      <c r="N119" s="219" t="s">
        <v>45</v>
      </c>
      <c r="O119" s="62"/>
      <c r="P119" s="220" t="n">
        <f aca="false">O119*H119</f>
        <v>0</v>
      </c>
      <c r="Q119" s="220" t="n">
        <v>0.00111</v>
      </c>
      <c r="R119" s="220" t="n">
        <f aca="false">Q119*H119</f>
        <v>0.04884</v>
      </c>
      <c r="S119" s="220" t="n">
        <v>0</v>
      </c>
      <c r="T119" s="221" t="n">
        <f aca="false">S119*H119</f>
        <v>0</v>
      </c>
      <c r="AR119" s="3" t="s">
        <v>141</v>
      </c>
      <c r="AT119" s="3" t="s">
        <v>137</v>
      </c>
      <c r="AU119" s="3" t="s">
        <v>83</v>
      </c>
      <c r="AY119" s="3" t="s">
        <v>134</v>
      </c>
      <c r="BE119" s="222" t="n">
        <f aca="false">IF(N119="základní",J119,0)</f>
        <v>0</v>
      </c>
      <c r="BF119" s="222" t="n">
        <f aca="false">IF(N119="snížená",J119,0)</f>
        <v>0</v>
      </c>
      <c r="BG119" s="222" t="n">
        <f aca="false">IF(N119="zákl. přenesená",J119,0)</f>
        <v>0</v>
      </c>
      <c r="BH119" s="222" t="n">
        <f aca="false">IF(N119="sníž. přenesená",J119,0)</f>
        <v>0</v>
      </c>
      <c r="BI119" s="222" t="n">
        <f aca="false">IF(N119="nulová",J119,0)</f>
        <v>0</v>
      </c>
      <c r="BJ119" s="3" t="s">
        <v>18</v>
      </c>
      <c r="BK119" s="222" t="n">
        <f aca="false">ROUND(I119*H119,2)</f>
        <v>0</v>
      </c>
      <c r="BL119" s="3" t="s">
        <v>141</v>
      </c>
      <c r="BM119" s="3" t="s">
        <v>1208</v>
      </c>
    </row>
    <row r="120" s="24" customFormat="true" ht="12.8" hidden="false" customHeight="false" outlineLevel="0" collapsed="false">
      <c r="B120" s="25"/>
      <c r="C120" s="26"/>
      <c r="D120" s="223" t="s">
        <v>143</v>
      </c>
      <c r="E120" s="26"/>
      <c r="F120" s="224" t="s">
        <v>1209</v>
      </c>
      <c r="G120" s="26"/>
      <c r="H120" s="26"/>
      <c r="I120" s="128"/>
      <c r="J120" s="26"/>
      <c r="K120" s="26"/>
      <c r="L120" s="30"/>
      <c r="M120" s="225"/>
      <c r="N120" s="62"/>
      <c r="O120" s="62"/>
      <c r="P120" s="62"/>
      <c r="Q120" s="62"/>
      <c r="R120" s="62"/>
      <c r="S120" s="62"/>
      <c r="T120" s="63"/>
      <c r="AT120" s="3" t="s">
        <v>143</v>
      </c>
      <c r="AU120" s="3" t="s">
        <v>83</v>
      </c>
    </row>
    <row r="121" s="237" customFormat="true" ht="12.8" hidden="false" customHeight="false" outlineLevel="0" collapsed="false">
      <c r="B121" s="238"/>
      <c r="C121" s="239"/>
      <c r="D121" s="223" t="s">
        <v>150</v>
      </c>
      <c r="E121" s="240"/>
      <c r="F121" s="241" t="s">
        <v>1210</v>
      </c>
      <c r="G121" s="239"/>
      <c r="H121" s="242" t="n">
        <v>44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AT121" s="248" t="s">
        <v>150</v>
      </c>
      <c r="AU121" s="248" t="s">
        <v>83</v>
      </c>
      <c r="AV121" s="237" t="s">
        <v>83</v>
      </c>
      <c r="AW121" s="237" t="s">
        <v>37</v>
      </c>
      <c r="AX121" s="237" t="s">
        <v>18</v>
      </c>
      <c r="AY121" s="248" t="s">
        <v>134</v>
      </c>
    </row>
    <row r="122" s="194" customFormat="true" ht="22.8" hidden="false" customHeight="true" outlineLevel="0" collapsed="false">
      <c r="B122" s="195"/>
      <c r="C122" s="196"/>
      <c r="D122" s="197" t="s">
        <v>73</v>
      </c>
      <c r="E122" s="209" t="s">
        <v>202</v>
      </c>
      <c r="F122" s="209" t="s">
        <v>1211</v>
      </c>
      <c r="G122" s="196"/>
      <c r="H122" s="196"/>
      <c r="I122" s="199"/>
      <c r="J122" s="210" t="n">
        <f aca="false">BK122</f>
        <v>0</v>
      </c>
      <c r="K122" s="196"/>
      <c r="L122" s="201"/>
      <c r="M122" s="202"/>
      <c r="N122" s="203"/>
      <c r="O122" s="203"/>
      <c r="P122" s="204" t="n">
        <f aca="false">SUM(P123:P130)</f>
        <v>0</v>
      </c>
      <c r="Q122" s="203"/>
      <c r="R122" s="204" t="n">
        <f aca="false">SUM(R123:R130)</f>
        <v>0.87576</v>
      </c>
      <c r="S122" s="203"/>
      <c r="T122" s="205" t="n">
        <f aca="false">SUM(T123:T130)</f>
        <v>0</v>
      </c>
      <c r="AR122" s="206" t="s">
        <v>18</v>
      </c>
      <c r="AT122" s="207" t="s">
        <v>73</v>
      </c>
      <c r="AU122" s="207" t="s">
        <v>18</v>
      </c>
      <c r="AY122" s="206" t="s">
        <v>134</v>
      </c>
      <c r="BK122" s="208" t="n">
        <f aca="false">SUM(BK123:BK130)</f>
        <v>0</v>
      </c>
    </row>
    <row r="123" s="24" customFormat="true" ht="16.5" hidden="false" customHeight="true" outlineLevel="0" collapsed="false">
      <c r="B123" s="25"/>
      <c r="C123" s="211" t="s">
        <v>7</v>
      </c>
      <c r="D123" s="211" t="s">
        <v>137</v>
      </c>
      <c r="E123" s="212" t="s">
        <v>1212</v>
      </c>
      <c r="F123" s="213" t="s">
        <v>1213</v>
      </c>
      <c r="G123" s="214" t="s">
        <v>1214</v>
      </c>
      <c r="H123" s="215" t="n">
        <v>2</v>
      </c>
      <c r="I123" s="216"/>
      <c r="J123" s="217" t="n">
        <f aca="false">ROUND(I123*H123,2)</f>
        <v>0</v>
      </c>
      <c r="K123" s="213"/>
      <c r="L123" s="30"/>
      <c r="M123" s="218"/>
      <c r="N123" s="219" t="s">
        <v>45</v>
      </c>
      <c r="O123" s="62"/>
      <c r="P123" s="220" t="n">
        <f aca="false">O123*H123</f>
        <v>0</v>
      </c>
      <c r="Q123" s="220" t="n">
        <v>0.0003</v>
      </c>
      <c r="R123" s="220" t="n">
        <f aca="false">Q123*H123</f>
        <v>0.0006</v>
      </c>
      <c r="S123" s="220" t="n">
        <v>0</v>
      </c>
      <c r="T123" s="221" t="n">
        <f aca="false">S123*H123</f>
        <v>0</v>
      </c>
      <c r="AR123" s="3" t="s">
        <v>141</v>
      </c>
      <c r="AT123" s="3" t="s">
        <v>137</v>
      </c>
      <c r="AU123" s="3" t="s">
        <v>83</v>
      </c>
      <c r="AY123" s="3" t="s">
        <v>134</v>
      </c>
      <c r="BE123" s="222" t="n">
        <f aca="false">IF(N123="základní",J123,0)</f>
        <v>0</v>
      </c>
      <c r="BF123" s="222" t="n">
        <f aca="false">IF(N123="snížená",J123,0)</f>
        <v>0</v>
      </c>
      <c r="BG123" s="222" t="n">
        <f aca="false">IF(N123="zákl. přenesená",J123,0)</f>
        <v>0</v>
      </c>
      <c r="BH123" s="222" t="n">
        <f aca="false">IF(N123="sníž. přenesená",J123,0)</f>
        <v>0</v>
      </c>
      <c r="BI123" s="222" t="n">
        <f aca="false">IF(N123="nulová",J123,0)</f>
        <v>0</v>
      </c>
      <c r="BJ123" s="3" t="s">
        <v>18</v>
      </c>
      <c r="BK123" s="222" t="n">
        <f aca="false">ROUND(I123*H123,2)</f>
        <v>0</v>
      </c>
      <c r="BL123" s="3" t="s">
        <v>141</v>
      </c>
      <c r="BM123" s="3" t="s">
        <v>1215</v>
      </c>
    </row>
    <row r="124" s="24" customFormat="true" ht="16.5" hidden="false" customHeight="true" outlineLevel="0" collapsed="false">
      <c r="B124" s="25"/>
      <c r="C124" s="211" t="s">
        <v>245</v>
      </c>
      <c r="D124" s="211" t="s">
        <v>137</v>
      </c>
      <c r="E124" s="212" t="s">
        <v>1216</v>
      </c>
      <c r="F124" s="213" t="s">
        <v>1217</v>
      </c>
      <c r="G124" s="214" t="s">
        <v>236</v>
      </c>
      <c r="H124" s="215" t="n">
        <v>8</v>
      </c>
      <c r="I124" s="216"/>
      <c r="J124" s="217" t="n">
        <f aca="false">ROUND(I124*H124,2)</f>
        <v>0</v>
      </c>
      <c r="K124" s="213"/>
      <c r="L124" s="30"/>
      <c r="M124" s="218"/>
      <c r="N124" s="219" t="s">
        <v>45</v>
      </c>
      <c r="O124" s="62"/>
      <c r="P124" s="220" t="n">
        <f aca="false">O124*H124</f>
        <v>0</v>
      </c>
      <c r="Q124" s="220" t="n">
        <v>6E-005</v>
      </c>
      <c r="R124" s="220" t="n">
        <f aca="false">Q124*H124</f>
        <v>0.00048</v>
      </c>
      <c r="S124" s="220" t="n">
        <v>0</v>
      </c>
      <c r="T124" s="221" t="n">
        <f aca="false">S124*H124</f>
        <v>0</v>
      </c>
      <c r="AR124" s="3" t="s">
        <v>141</v>
      </c>
      <c r="AT124" s="3" t="s">
        <v>137</v>
      </c>
      <c r="AU124" s="3" t="s">
        <v>83</v>
      </c>
      <c r="AY124" s="3" t="s">
        <v>134</v>
      </c>
      <c r="BE124" s="222" t="n">
        <f aca="false">IF(N124="základní",J124,0)</f>
        <v>0</v>
      </c>
      <c r="BF124" s="222" t="n">
        <f aca="false">IF(N124="snížená",J124,0)</f>
        <v>0</v>
      </c>
      <c r="BG124" s="222" t="n">
        <f aca="false">IF(N124="zákl. přenesená",J124,0)</f>
        <v>0</v>
      </c>
      <c r="BH124" s="222" t="n">
        <f aca="false">IF(N124="sníž. přenesená",J124,0)</f>
        <v>0</v>
      </c>
      <c r="BI124" s="222" t="n">
        <f aca="false">IF(N124="nulová",J124,0)</f>
        <v>0</v>
      </c>
      <c r="BJ124" s="3" t="s">
        <v>18</v>
      </c>
      <c r="BK124" s="222" t="n">
        <f aca="false">ROUND(I124*H124,2)</f>
        <v>0</v>
      </c>
      <c r="BL124" s="3" t="s">
        <v>141</v>
      </c>
      <c r="BM124" s="3" t="s">
        <v>1218</v>
      </c>
    </row>
    <row r="125" s="24" customFormat="true" ht="16.5" hidden="false" customHeight="true" outlineLevel="0" collapsed="false">
      <c r="B125" s="25"/>
      <c r="C125" s="211" t="s">
        <v>249</v>
      </c>
      <c r="D125" s="211" t="s">
        <v>137</v>
      </c>
      <c r="E125" s="212" t="s">
        <v>1219</v>
      </c>
      <c r="F125" s="213" t="s">
        <v>1220</v>
      </c>
      <c r="G125" s="214" t="s">
        <v>236</v>
      </c>
      <c r="H125" s="215" t="n">
        <v>8</v>
      </c>
      <c r="I125" s="216"/>
      <c r="J125" s="217" t="n">
        <f aca="false">ROUND(I125*H125,2)</f>
        <v>0</v>
      </c>
      <c r="K125" s="213"/>
      <c r="L125" s="30"/>
      <c r="M125" s="218"/>
      <c r="N125" s="219" t="s">
        <v>45</v>
      </c>
      <c r="O125" s="62"/>
      <c r="P125" s="220" t="n">
        <f aca="false">O125*H125</f>
        <v>0</v>
      </c>
      <c r="Q125" s="220" t="n">
        <v>6E-005</v>
      </c>
      <c r="R125" s="220" t="n">
        <f aca="false">Q125*H125</f>
        <v>0.00048</v>
      </c>
      <c r="S125" s="220" t="n">
        <v>0</v>
      </c>
      <c r="T125" s="221" t="n">
        <f aca="false">S125*H125</f>
        <v>0</v>
      </c>
      <c r="AR125" s="3" t="s">
        <v>141</v>
      </c>
      <c r="AT125" s="3" t="s">
        <v>137</v>
      </c>
      <c r="AU125" s="3" t="s">
        <v>83</v>
      </c>
      <c r="AY125" s="3" t="s">
        <v>134</v>
      </c>
      <c r="BE125" s="222" t="n">
        <f aca="false">IF(N125="základní",J125,0)</f>
        <v>0</v>
      </c>
      <c r="BF125" s="222" t="n">
        <f aca="false">IF(N125="snížená",J125,0)</f>
        <v>0</v>
      </c>
      <c r="BG125" s="222" t="n">
        <f aca="false">IF(N125="zákl. přenesená",J125,0)</f>
        <v>0</v>
      </c>
      <c r="BH125" s="222" t="n">
        <f aca="false">IF(N125="sníž. přenesená",J125,0)</f>
        <v>0</v>
      </c>
      <c r="BI125" s="222" t="n">
        <f aca="false">IF(N125="nulová",J125,0)</f>
        <v>0</v>
      </c>
      <c r="BJ125" s="3" t="s">
        <v>18</v>
      </c>
      <c r="BK125" s="222" t="n">
        <f aca="false">ROUND(I125*H125,2)</f>
        <v>0</v>
      </c>
      <c r="BL125" s="3" t="s">
        <v>141</v>
      </c>
      <c r="BM125" s="3" t="s">
        <v>1221</v>
      </c>
    </row>
    <row r="126" s="24" customFormat="true" ht="16.5" hidden="false" customHeight="true" outlineLevel="0" collapsed="false">
      <c r="B126" s="25"/>
      <c r="C126" s="211" t="s">
        <v>253</v>
      </c>
      <c r="D126" s="211" t="s">
        <v>137</v>
      </c>
      <c r="E126" s="212" t="s">
        <v>1222</v>
      </c>
      <c r="F126" s="213" t="s">
        <v>1223</v>
      </c>
      <c r="G126" s="214" t="s">
        <v>198</v>
      </c>
      <c r="H126" s="215" t="n">
        <v>60</v>
      </c>
      <c r="I126" s="216"/>
      <c r="J126" s="217" t="n">
        <f aca="false">ROUND(I126*H126,2)</f>
        <v>0</v>
      </c>
      <c r="K126" s="213"/>
      <c r="L126" s="30"/>
      <c r="M126" s="218"/>
      <c r="N126" s="219" t="s">
        <v>45</v>
      </c>
      <c r="O126" s="62"/>
      <c r="P126" s="220" t="n">
        <f aca="false">O126*H126</f>
        <v>0</v>
      </c>
      <c r="Q126" s="220" t="n">
        <v>0</v>
      </c>
      <c r="R126" s="220" t="n">
        <f aca="false">Q126*H126</f>
        <v>0</v>
      </c>
      <c r="S126" s="220" t="n">
        <v>0</v>
      </c>
      <c r="T126" s="221" t="n">
        <f aca="false">S126*H126</f>
        <v>0</v>
      </c>
      <c r="AR126" s="3" t="s">
        <v>141</v>
      </c>
      <c r="AT126" s="3" t="s">
        <v>137</v>
      </c>
      <c r="AU126" s="3" t="s">
        <v>83</v>
      </c>
      <c r="AY126" s="3" t="s">
        <v>134</v>
      </c>
      <c r="BE126" s="222" t="n">
        <f aca="false">IF(N126="základní",J126,0)</f>
        <v>0</v>
      </c>
      <c r="BF126" s="222" t="n">
        <f aca="false">IF(N126="snížená",J126,0)</f>
        <v>0</v>
      </c>
      <c r="BG126" s="222" t="n">
        <f aca="false">IF(N126="zákl. přenesená",J126,0)</f>
        <v>0</v>
      </c>
      <c r="BH126" s="222" t="n">
        <f aca="false">IF(N126="sníž. přenesená",J126,0)</f>
        <v>0</v>
      </c>
      <c r="BI126" s="222" t="n">
        <f aca="false">IF(N126="nulová",J126,0)</f>
        <v>0</v>
      </c>
      <c r="BJ126" s="3" t="s">
        <v>18</v>
      </c>
      <c r="BK126" s="222" t="n">
        <f aca="false">ROUND(I126*H126,2)</f>
        <v>0</v>
      </c>
      <c r="BL126" s="3" t="s">
        <v>141</v>
      </c>
      <c r="BM126" s="3" t="s">
        <v>1224</v>
      </c>
    </row>
    <row r="127" s="24" customFormat="true" ht="16.5" hidden="false" customHeight="true" outlineLevel="0" collapsed="false">
      <c r="B127" s="25"/>
      <c r="C127" s="211" t="s">
        <v>257</v>
      </c>
      <c r="D127" s="211" t="s">
        <v>137</v>
      </c>
      <c r="E127" s="212" t="s">
        <v>1225</v>
      </c>
      <c r="F127" s="213" t="s">
        <v>1226</v>
      </c>
      <c r="G127" s="214" t="s">
        <v>198</v>
      </c>
      <c r="H127" s="215" t="n">
        <v>60</v>
      </c>
      <c r="I127" s="216"/>
      <c r="J127" s="217" t="n">
        <f aca="false">ROUND(I127*H127,2)</f>
        <v>0</v>
      </c>
      <c r="K127" s="213"/>
      <c r="L127" s="30"/>
      <c r="M127" s="218"/>
      <c r="N127" s="219" t="s">
        <v>45</v>
      </c>
      <c r="O127" s="62"/>
      <c r="P127" s="220" t="n">
        <f aca="false">O127*H127</f>
        <v>0</v>
      </c>
      <c r="Q127" s="220" t="n">
        <v>0</v>
      </c>
      <c r="R127" s="220" t="n">
        <f aca="false">Q127*H127</f>
        <v>0</v>
      </c>
      <c r="S127" s="220" t="n">
        <v>0</v>
      </c>
      <c r="T127" s="221" t="n">
        <f aca="false">S127*H127</f>
        <v>0</v>
      </c>
      <c r="AR127" s="3" t="s">
        <v>141</v>
      </c>
      <c r="AT127" s="3" t="s">
        <v>137</v>
      </c>
      <c r="AU127" s="3" t="s">
        <v>83</v>
      </c>
      <c r="AY127" s="3" t="s">
        <v>134</v>
      </c>
      <c r="BE127" s="222" t="n">
        <f aca="false">IF(N127="základní",J127,0)</f>
        <v>0</v>
      </c>
      <c r="BF127" s="222" t="n">
        <f aca="false">IF(N127="snížená",J127,0)</f>
        <v>0</v>
      </c>
      <c r="BG127" s="222" t="n">
        <f aca="false">IF(N127="zákl. přenesená",J127,0)</f>
        <v>0</v>
      </c>
      <c r="BH127" s="222" t="n">
        <f aca="false">IF(N127="sníž. přenesená",J127,0)</f>
        <v>0</v>
      </c>
      <c r="BI127" s="222" t="n">
        <f aca="false">IF(N127="nulová",J127,0)</f>
        <v>0</v>
      </c>
      <c r="BJ127" s="3" t="s">
        <v>18</v>
      </c>
      <c r="BK127" s="222" t="n">
        <f aca="false">ROUND(I127*H127,2)</f>
        <v>0</v>
      </c>
      <c r="BL127" s="3" t="s">
        <v>141</v>
      </c>
      <c r="BM127" s="3" t="s">
        <v>1227</v>
      </c>
    </row>
    <row r="128" s="24" customFormat="true" ht="16.5" hidden="false" customHeight="true" outlineLevel="0" collapsed="false">
      <c r="B128" s="25"/>
      <c r="C128" s="211" t="s">
        <v>261</v>
      </c>
      <c r="D128" s="211" t="s">
        <v>137</v>
      </c>
      <c r="E128" s="212" t="s">
        <v>1228</v>
      </c>
      <c r="F128" s="213" t="s">
        <v>1229</v>
      </c>
      <c r="G128" s="214" t="s">
        <v>198</v>
      </c>
      <c r="H128" s="215" t="n">
        <v>1800</v>
      </c>
      <c r="I128" s="216"/>
      <c r="J128" s="217" t="n">
        <f aca="false">ROUND(I128*H128,2)</f>
        <v>0</v>
      </c>
      <c r="K128" s="213"/>
      <c r="L128" s="30"/>
      <c r="M128" s="218"/>
      <c r="N128" s="219" t="s">
        <v>45</v>
      </c>
      <c r="O128" s="62"/>
      <c r="P128" s="220" t="n">
        <f aca="false">O128*H128</f>
        <v>0</v>
      </c>
      <c r="Q128" s="220" t="n">
        <v>0</v>
      </c>
      <c r="R128" s="220" t="n">
        <f aca="false">Q128*H128</f>
        <v>0</v>
      </c>
      <c r="S128" s="220" t="n">
        <v>0</v>
      </c>
      <c r="T128" s="221" t="n">
        <f aca="false">S128*H128</f>
        <v>0</v>
      </c>
      <c r="AR128" s="3" t="s">
        <v>141</v>
      </c>
      <c r="AT128" s="3" t="s">
        <v>137</v>
      </c>
      <c r="AU128" s="3" t="s">
        <v>83</v>
      </c>
      <c r="AY128" s="3" t="s">
        <v>134</v>
      </c>
      <c r="BE128" s="222" t="n">
        <f aca="false">IF(N128="základní",J128,0)</f>
        <v>0</v>
      </c>
      <c r="BF128" s="222" t="n">
        <f aca="false">IF(N128="snížená",J128,0)</f>
        <v>0</v>
      </c>
      <c r="BG128" s="222" t="n">
        <f aca="false">IF(N128="zákl. přenesená",J128,0)</f>
        <v>0</v>
      </c>
      <c r="BH128" s="222" t="n">
        <f aca="false">IF(N128="sníž. přenesená",J128,0)</f>
        <v>0</v>
      </c>
      <c r="BI128" s="222" t="n">
        <f aca="false">IF(N128="nulová",J128,0)</f>
        <v>0</v>
      </c>
      <c r="BJ128" s="3" t="s">
        <v>18</v>
      </c>
      <c r="BK128" s="222" t="n">
        <f aca="false">ROUND(I128*H128,2)</f>
        <v>0</v>
      </c>
      <c r="BL128" s="3" t="s">
        <v>141</v>
      </c>
      <c r="BM128" s="3" t="s">
        <v>1230</v>
      </c>
    </row>
    <row r="129" s="237" customFormat="true" ht="12.8" hidden="false" customHeight="false" outlineLevel="0" collapsed="false">
      <c r="B129" s="238"/>
      <c r="C129" s="239"/>
      <c r="D129" s="223" t="s">
        <v>150</v>
      </c>
      <c r="E129" s="240"/>
      <c r="F129" s="241" t="s">
        <v>1231</v>
      </c>
      <c r="G129" s="239"/>
      <c r="H129" s="242" t="n">
        <v>1800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150</v>
      </c>
      <c r="AU129" s="248" t="s">
        <v>83</v>
      </c>
      <c r="AV129" s="237" t="s">
        <v>83</v>
      </c>
      <c r="AW129" s="237" t="s">
        <v>37</v>
      </c>
      <c r="AX129" s="237" t="s">
        <v>18</v>
      </c>
      <c r="AY129" s="248" t="s">
        <v>134</v>
      </c>
    </row>
    <row r="130" s="24" customFormat="true" ht="16.5" hidden="false" customHeight="true" outlineLevel="0" collapsed="false">
      <c r="B130" s="25"/>
      <c r="C130" s="211" t="s">
        <v>6</v>
      </c>
      <c r="D130" s="211" t="s">
        <v>137</v>
      </c>
      <c r="E130" s="212" t="s">
        <v>1232</v>
      </c>
      <c r="F130" s="213" t="s">
        <v>1233</v>
      </c>
      <c r="G130" s="214" t="s">
        <v>198</v>
      </c>
      <c r="H130" s="215" t="n">
        <v>15</v>
      </c>
      <c r="I130" s="216"/>
      <c r="J130" s="217" t="n">
        <f aca="false">ROUND(I130*H130,2)</f>
        <v>0</v>
      </c>
      <c r="K130" s="213"/>
      <c r="L130" s="30"/>
      <c r="M130" s="218"/>
      <c r="N130" s="219" t="s">
        <v>45</v>
      </c>
      <c r="O130" s="62"/>
      <c r="P130" s="220" t="n">
        <f aca="false">O130*H130</f>
        <v>0</v>
      </c>
      <c r="Q130" s="220" t="n">
        <v>0.05828</v>
      </c>
      <c r="R130" s="220" t="n">
        <f aca="false">Q130*H130</f>
        <v>0.8742</v>
      </c>
      <c r="S130" s="220" t="n">
        <v>0</v>
      </c>
      <c r="T130" s="221" t="n">
        <f aca="false">S130*H130</f>
        <v>0</v>
      </c>
      <c r="AR130" s="3" t="s">
        <v>141</v>
      </c>
      <c r="AT130" s="3" t="s">
        <v>137</v>
      </c>
      <c r="AU130" s="3" t="s">
        <v>83</v>
      </c>
      <c r="AY130" s="3" t="s">
        <v>134</v>
      </c>
      <c r="BE130" s="222" t="n">
        <f aca="false">IF(N130="základní",J130,0)</f>
        <v>0</v>
      </c>
      <c r="BF130" s="222" t="n">
        <f aca="false">IF(N130="snížená",J130,0)</f>
        <v>0</v>
      </c>
      <c r="BG130" s="222" t="n">
        <f aca="false">IF(N130="zákl. přenesená",J130,0)</f>
        <v>0</v>
      </c>
      <c r="BH130" s="222" t="n">
        <f aca="false">IF(N130="sníž. přenesená",J130,0)</f>
        <v>0</v>
      </c>
      <c r="BI130" s="222" t="n">
        <f aca="false">IF(N130="nulová",J130,0)</f>
        <v>0</v>
      </c>
      <c r="BJ130" s="3" t="s">
        <v>18</v>
      </c>
      <c r="BK130" s="222" t="n">
        <f aca="false">ROUND(I130*H130,2)</f>
        <v>0</v>
      </c>
      <c r="BL130" s="3" t="s">
        <v>141</v>
      </c>
      <c r="BM130" s="3" t="s">
        <v>1234</v>
      </c>
    </row>
    <row r="131" s="194" customFormat="true" ht="22.8" hidden="false" customHeight="true" outlineLevel="0" collapsed="false">
      <c r="B131" s="195"/>
      <c r="C131" s="196"/>
      <c r="D131" s="197" t="s">
        <v>73</v>
      </c>
      <c r="E131" s="209" t="s">
        <v>1235</v>
      </c>
      <c r="F131" s="209" t="s">
        <v>1236</v>
      </c>
      <c r="G131" s="196"/>
      <c r="H131" s="196"/>
      <c r="I131" s="199"/>
      <c r="J131" s="210" t="n">
        <f aca="false">BK131</f>
        <v>0</v>
      </c>
      <c r="K131" s="196"/>
      <c r="L131" s="201"/>
      <c r="M131" s="202"/>
      <c r="N131" s="203"/>
      <c r="O131" s="203"/>
      <c r="P131" s="204" t="n">
        <f aca="false">P132</f>
        <v>0</v>
      </c>
      <c r="Q131" s="203"/>
      <c r="R131" s="204" t="n">
        <f aca="false">R132</f>
        <v>0</v>
      </c>
      <c r="S131" s="203"/>
      <c r="T131" s="205" t="n">
        <f aca="false">T132</f>
        <v>0</v>
      </c>
      <c r="AR131" s="206" t="s">
        <v>18</v>
      </c>
      <c r="AT131" s="207" t="s">
        <v>73</v>
      </c>
      <c r="AU131" s="207" t="s">
        <v>18</v>
      </c>
      <c r="AY131" s="206" t="s">
        <v>134</v>
      </c>
      <c r="BK131" s="208" t="n">
        <f aca="false">BK132</f>
        <v>0</v>
      </c>
    </row>
    <row r="132" s="24" customFormat="true" ht="16.5" hidden="false" customHeight="true" outlineLevel="0" collapsed="false">
      <c r="B132" s="25"/>
      <c r="C132" s="211" t="s">
        <v>271</v>
      </c>
      <c r="D132" s="211" t="s">
        <v>137</v>
      </c>
      <c r="E132" s="212" t="s">
        <v>1237</v>
      </c>
      <c r="F132" s="213" t="s">
        <v>1238</v>
      </c>
      <c r="G132" s="214" t="s">
        <v>236</v>
      </c>
      <c r="H132" s="215" t="n">
        <v>4</v>
      </c>
      <c r="I132" s="216"/>
      <c r="J132" s="217" t="n">
        <f aca="false">ROUND(I132*H132,2)</f>
        <v>0</v>
      </c>
      <c r="K132" s="213"/>
      <c r="L132" s="30"/>
      <c r="M132" s="218"/>
      <c r="N132" s="219" t="s">
        <v>45</v>
      </c>
      <c r="O132" s="62"/>
      <c r="P132" s="220" t="n">
        <f aca="false">O132*H132</f>
        <v>0</v>
      </c>
      <c r="Q132" s="220" t="n">
        <v>0</v>
      </c>
      <c r="R132" s="220" t="n">
        <f aca="false">Q132*H132</f>
        <v>0</v>
      </c>
      <c r="S132" s="220" t="n">
        <v>0</v>
      </c>
      <c r="T132" s="221" t="n">
        <f aca="false">S132*H132</f>
        <v>0</v>
      </c>
      <c r="AR132" s="3" t="s">
        <v>141</v>
      </c>
      <c r="AT132" s="3" t="s">
        <v>137</v>
      </c>
      <c r="AU132" s="3" t="s">
        <v>83</v>
      </c>
      <c r="AY132" s="3" t="s">
        <v>134</v>
      </c>
      <c r="BE132" s="222" t="n">
        <f aca="false">IF(N132="základní",J132,0)</f>
        <v>0</v>
      </c>
      <c r="BF132" s="222" t="n">
        <f aca="false">IF(N132="snížená",J132,0)</f>
        <v>0</v>
      </c>
      <c r="BG132" s="222" t="n">
        <f aca="false">IF(N132="zákl. přenesená",J132,0)</f>
        <v>0</v>
      </c>
      <c r="BH132" s="222" t="n">
        <f aca="false">IF(N132="sníž. přenesená",J132,0)</f>
        <v>0</v>
      </c>
      <c r="BI132" s="222" t="n">
        <f aca="false">IF(N132="nulová",J132,0)</f>
        <v>0</v>
      </c>
      <c r="BJ132" s="3" t="s">
        <v>18</v>
      </c>
      <c r="BK132" s="222" t="n">
        <f aca="false">ROUND(I132*H132,2)</f>
        <v>0</v>
      </c>
      <c r="BL132" s="3" t="s">
        <v>141</v>
      </c>
      <c r="BM132" s="3" t="s">
        <v>1239</v>
      </c>
    </row>
    <row r="133" s="194" customFormat="true" ht="22.8" hidden="false" customHeight="true" outlineLevel="0" collapsed="false">
      <c r="B133" s="195"/>
      <c r="C133" s="196"/>
      <c r="D133" s="197" t="s">
        <v>73</v>
      </c>
      <c r="E133" s="209" t="s">
        <v>1240</v>
      </c>
      <c r="F133" s="209" t="s">
        <v>1241</v>
      </c>
      <c r="G133" s="196"/>
      <c r="H133" s="196"/>
      <c r="I133" s="199"/>
      <c r="J133" s="210" t="n">
        <f aca="false">BK133</f>
        <v>0</v>
      </c>
      <c r="K133" s="196"/>
      <c r="L133" s="201"/>
      <c r="M133" s="202"/>
      <c r="N133" s="203"/>
      <c r="O133" s="203"/>
      <c r="P133" s="204" t="n">
        <f aca="false">P134</f>
        <v>0</v>
      </c>
      <c r="Q133" s="203"/>
      <c r="R133" s="204" t="n">
        <f aca="false">R134</f>
        <v>0</v>
      </c>
      <c r="S133" s="203"/>
      <c r="T133" s="205" t="n">
        <f aca="false">T134</f>
        <v>0</v>
      </c>
      <c r="AR133" s="206" t="s">
        <v>18</v>
      </c>
      <c r="AT133" s="207" t="s">
        <v>73</v>
      </c>
      <c r="AU133" s="207" t="s">
        <v>18</v>
      </c>
      <c r="AY133" s="206" t="s">
        <v>134</v>
      </c>
      <c r="BK133" s="208" t="n">
        <f aca="false">BK134</f>
        <v>0</v>
      </c>
    </row>
    <row r="134" s="24" customFormat="true" ht="16.5" hidden="false" customHeight="true" outlineLevel="0" collapsed="false">
      <c r="B134" s="25"/>
      <c r="C134" s="211" t="s">
        <v>276</v>
      </c>
      <c r="D134" s="211" t="s">
        <v>137</v>
      </c>
      <c r="E134" s="212" t="s">
        <v>1242</v>
      </c>
      <c r="F134" s="213" t="s">
        <v>1243</v>
      </c>
      <c r="G134" s="214" t="s">
        <v>167</v>
      </c>
      <c r="H134" s="215" t="n">
        <v>2.618</v>
      </c>
      <c r="I134" s="216"/>
      <c r="J134" s="217" t="n">
        <f aca="false">ROUND(I134*H134,2)</f>
        <v>0</v>
      </c>
      <c r="K134" s="213"/>
      <c r="L134" s="30"/>
      <c r="M134" s="218"/>
      <c r="N134" s="219" t="s">
        <v>45</v>
      </c>
      <c r="O134" s="62"/>
      <c r="P134" s="220" t="n">
        <f aca="false">O134*H134</f>
        <v>0</v>
      </c>
      <c r="Q134" s="220" t="n">
        <v>0</v>
      </c>
      <c r="R134" s="220" t="n">
        <f aca="false">Q134*H134</f>
        <v>0</v>
      </c>
      <c r="S134" s="220" t="n">
        <v>0</v>
      </c>
      <c r="T134" s="221" t="n">
        <f aca="false">S134*H134</f>
        <v>0</v>
      </c>
      <c r="AR134" s="3" t="s">
        <v>141</v>
      </c>
      <c r="AT134" s="3" t="s">
        <v>137</v>
      </c>
      <c r="AU134" s="3" t="s">
        <v>83</v>
      </c>
      <c r="AY134" s="3" t="s">
        <v>134</v>
      </c>
      <c r="BE134" s="222" t="n">
        <f aca="false">IF(N134="základní",J134,0)</f>
        <v>0</v>
      </c>
      <c r="BF134" s="222" t="n">
        <f aca="false">IF(N134="snížená",J134,0)</f>
        <v>0</v>
      </c>
      <c r="BG134" s="222" t="n">
        <f aca="false">IF(N134="zákl. přenesená",J134,0)</f>
        <v>0</v>
      </c>
      <c r="BH134" s="222" t="n">
        <f aca="false">IF(N134="sníž. přenesená",J134,0)</f>
        <v>0</v>
      </c>
      <c r="BI134" s="222" t="n">
        <f aca="false">IF(N134="nulová",J134,0)</f>
        <v>0</v>
      </c>
      <c r="BJ134" s="3" t="s">
        <v>18</v>
      </c>
      <c r="BK134" s="222" t="n">
        <f aca="false">ROUND(I134*H134,2)</f>
        <v>0</v>
      </c>
      <c r="BL134" s="3" t="s">
        <v>141</v>
      </c>
      <c r="BM134" s="3" t="s">
        <v>1244</v>
      </c>
    </row>
    <row r="135" s="194" customFormat="true" ht="25.9" hidden="false" customHeight="true" outlineLevel="0" collapsed="false">
      <c r="B135" s="195"/>
      <c r="C135" s="196"/>
      <c r="D135" s="197" t="s">
        <v>73</v>
      </c>
      <c r="E135" s="198" t="s">
        <v>1245</v>
      </c>
      <c r="F135" s="198" t="s">
        <v>1246</v>
      </c>
      <c r="G135" s="196"/>
      <c r="H135" s="196"/>
      <c r="I135" s="199"/>
      <c r="J135" s="200" t="n">
        <f aca="false">BK135</f>
        <v>0</v>
      </c>
      <c r="K135" s="196"/>
      <c r="L135" s="201"/>
      <c r="M135" s="202"/>
      <c r="N135" s="203"/>
      <c r="O135" s="203"/>
      <c r="P135" s="204" t="n">
        <f aca="false">P136</f>
        <v>0</v>
      </c>
      <c r="Q135" s="203"/>
      <c r="R135" s="204" t="n">
        <f aca="false">R136</f>
        <v>0.06175</v>
      </c>
      <c r="S135" s="203"/>
      <c r="T135" s="205" t="n">
        <f aca="false">T136</f>
        <v>0</v>
      </c>
      <c r="AR135" s="206" t="s">
        <v>83</v>
      </c>
      <c r="AT135" s="207" t="s">
        <v>73</v>
      </c>
      <c r="AU135" s="207" t="s">
        <v>74</v>
      </c>
      <c r="AY135" s="206" t="s">
        <v>134</v>
      </c>
      <c r="BK135" s="208" t="n">
        <f aca="false">BK136</f>
        <v>0</v>
      </c>
    </row>
    <row r="136" s="194" customFormat="true" ht="22.8" hidden="false" customHeight="true" outlineLevel="0" collapsed="false">
      <c r="B136" s="195"/>
      <c r="C136" s="196"/>
      <c r="D136" s="197" t="s">
        <v>73</v>
      </c>
      <c r="E136" s="209" t="s">
        <v>1247</v>
      </c>
      <c r="F136" s="209" t="s">
        <v>1248</v>
      </c>
      <c r="G136" s="196"/>
      <c r="H136" s="196"/>
      <c r="I136" s="199"/>
      <c r="J136" s="210" t="n">
        <f aca="false">BK136</f>
        <v>0</v>
      </c>
      <c r="K136" s="196"/>
      <c r="L136" s="201"/>
      <c r="M136" s="202"/>
      <c r="N136" s="203"/>
      <c r="O136" s="203"/>
      <c r="P136" s="204" t="n">
        <f aca="false">SUM(P137:P138)</f>
        <v>0</v>
      </c>
      <c r="Q136" s="203"/>
      <c r="R136" s="204" t="n">
        <f aca="false">SUM(R137:R138)</f>
        <v>0.06175</v>
      </c>
      <c r="S136" s="203"/>
      <c r="T136" s="205" t="n">
        <f aca="false">SUM(T137:T138)</f>
        <v>0</v>
      </c>
      <c r="AR136" s="206" t="s">
        <v>83</v>
      </c>
      <c r="AT136" s="207" t="s">
        <v>73</v>
      </c>
      <c r="AU136" s="207" t="s">
        <v>18</v>
      </c>
      <c r="AY136" s="206" t="s">
        <v>134</v>
      </c>
      <c r="BK136" s="208" t="n">
        <f aca="false">SUM(BK137:BK138)</f>
        <v>0</v>
      </c>
    </row>
    <row r="137" s="24" customFormat="true" ht="16.5" hidden="false" customHeight="true" outlineLevel="0" collapsed="false">
      <c r="B137" s="25"/>
      <c r="C137" s="211" t="s">
        <v>281</v>
      </c>
      <c r="D137" s="211" t="s">
        <v>137</v>
      </c>
      <c r="E137" s="212" t="s">
        <v>1249</v>
      </c>
      <c r="F137" s="213" t="s">
        <v>1250</v>
      </c>
      <c r="G137" s="214" t="s">
        <v>310</v>
      </c>
      <c r="H137" s="215" t="n">
        <v>25</v>
      </c>
      <c r="I137" s="216"/>
      <c r="J137" s="217" t="n">
        <f aca="false">ROUND(I137*H137,2)</f>
        <v>0</v>
      </c>
      <c r="K137" s="213"/>
      <c r="L137" s="30"/>
      <c r="M137" s="218"/>
      <c r="N137" s="219" t="s">
        <v>45</v>
      </c>
      <c r="O137" s="62"/>
      <c r="P137" s="220" t="n">
        <f aca="false">O137*H137</f>
        <v>0</v>
      </c>
      <c r="Q137" s="220" t="n">
        <v>0.00247</v>
      </c>
      <c r="R137" s="220" t="n">
        <f aca="false">Q137*H137</f>
        <v>0.06175</v>
      </c>
      <c r="S137" s="220" t="n">
        <v>0</v>
      </c>
      <c r="T137" s="221" t="n">
        <f aca="false">S137*H137</f>
        <v>0</v>
      </c>
      <c r="AR137" s="3" t="s">
        <v>245</v>
      </c>
      <c r="AT137" s="3" t="s">
        <v>137</v>
      </c>
      <c r="AU137" s="3" t="s">
        <v>83</v>
      </c>
      <c r="AY137" s="3" t="s">
        <v>134</v>
      </c>
      <c r="BE137" s="222" t="n">
        <f aca="false">IF(N137="základní",J137,0)</f>
        <v>0</v>
      </c>
      <c r="BF137" s="222" t="n">
        <f aca="false">IF(N137="snížená",J137,0)</f>
        <v>0</v>
      </c>
      <c r="BG137" s="222" t="n">
        <f aca="false">IF(N137="zákl. přenesená",J137,0)</f>
        <v>0</v>
      </c>
      <c r="BH137" s="222" t="n">
        <f aca="false">IF(N137="sníž. přenesená",J137,0)</f>
        <v>0</v>
      </c>
      <c r="BI137" s="222" t="n">
        <f aca="false">IF(N137="nulová",J137,0)</f>
        <v>0</v>
      </c>
      <c r="BJ137" s="3" t="s">
        <v>18</v>
      </c>
      <c r="BK137" s="222" t="n">
        <f aca="false">ROUND(I137*H137,2)</f>
        <v>0</v>
      </c>
      <c r="BL137" s="3" t="s">
        <v>245</v>
      </c>
      <c r="BM137" s="3" t="s">
        <v>1251</v>
      </c>
    </row>
    <row r="138" s="24" customFormat="true" ht="12.8" hidden="false" customHeight="false" outlineLevel="0" collapsed="false">
      <c r="B138" s="25"/>
      <c r="C138" s="26"/>
      <c r="D138" s="223" t="s">
        <v>143</v>
      </c>
      <c r="E138" s="26"/>
      <c r="F138" s="224" t="s">
        <v>1252</v>
      </c>
      <c r="G138" s="26"/>
      <c r="H138" s="26"/>
      <c r="I138" s="128"/>
      <c r="J138" s="26"/>
      <c r="K138" s="26"/>
      <c r="L138" s="30"/>
      <c r="M138" s="291"/>
      <c r="N138" s="288"/>
      <c r="O138" s="288"/>
      <c r="P138" s="288"/>
      <c r="Q138" s="288"/>
      <c r="R138" s="288"/>
      <c r="S138" s="288"/>
      <c r="T138" s="292"/>
      <c r="AT138" s="3" t="s">
        <v>143</v>
      </c>
      <c r="AU138" s="3" t="s">
        <v>83</v>
      </c>
    </row>
    <row r="139" s="24" customFormat="true" ht="6.95" hidden="false" customHeight="true" outlineLevel="0" collapsed="false">
      <c r="B139" s="44"/>
      <c r="C139" s="45"/>
      <c r="D139" s="45"/>
      <c r="E139" s="45"/>
      <c r="F139" s="45"/>
      <c r="G139" s="45"/>
      <c r="H139" s="45"/>
      <c r="I139" s="154"/>
      <c r="J139" s="45"/>
      <c r="K139" s="45"/>
      <c r="L139" s="30"/>
    </row>
  </sheetData>
  <sheetProtection algorithmName="SHA-512" hashValue="O5NEIIliU1LI8JQ9nOVOINdW/nGYkiyzCcQm+2c1gaWNQCfD9a38dJsvP788bzERtPtqCybCvzQLl5qcJEHxLA==" saltValue="+aSam3oxgja6c470hyp3FXwBLf8qJiDo1q2uxn2cq5Xidv8rfZY78WvLIGmOgRCZLQ0wXYItOOx5Wh02EsJCWA==" spinCount="100000" sheet="true" password="cc35" objects="true" scenarios="true" formatColumns="false" formatRows="false" autoFilter="false"/>
  <autoFilter ref="C93:K138"/>
  <mergeCells count="12"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105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customFormat="false" ht="12" hidden="false" customHeight="true" outlineLevel="0" collapsed="false">
      <c r="B8" s="6"/>
      <c r="D8" s="126" t="s">
        <v>109</v>
      </c>
      <c r="L8" s="6"/>
    </row>
    <row r="9" s="24" customFormat="true" ht="16.5" hidden="false" customHeight="true" outlineLevel="0" collapsed="false">
      <c r="B9" s="30"/>
      <c r="E9" s="127" t="s">
        <v>1114</v>
      </c>
      <c r="F9" s="127"/>
      <c r="G9" s="127"/>
      <c r="H9" s="127"/>
      <c r="I9" s="128"/>
      <c r="L9" s="30"/>
    </row>
    <row r="10" s="24" customFormat="true" ht="12" hidden="false" customHeight="true" outlineLevel="0" collapsed="false">
      <c r="B10" s="30"/>
      <c r="D10" s="126" t="s">
        <v>875</v>
      </c>
      <c r="I10" s="128"/>
      <c r="L10" s="30"/>
    </row>
    <row r="11" s="24" customFormat="true" ht="36.95" hidden="false" customHeight="true" outlineLevel="0" collapsed="false">
      <c r="B11" s="30"/>
      <c r="E11" s="129" t="s">
        <v>1253</v>
      </c>
      <c r="F11" s="129"/>
      <c r="G11" s="129"/>
      <c r="H11" s="129"/>
      <c r="I11" s="128"/>
      <c r="L11" s="30"/>
    </row>
    <row r="12" s="24" customFormat="true" ht="12.8" hidden="false" customHeight="false" outlineLevel="0" collapsed="false">
      <c r="B12" s="30"/>
      <c r="I12" s="128"/>
      <c r="L12" s="30"/>
    </row>
    <row r="13" s="24" customFormat="true" ht="12" hidden="false" customHeight="true" outlineLevel="0" collapsed="false">
      <c r="B13" s="30"/>
      <c r="D13" s="126" t="s">
        <v>19</v>
      </c>
      <c r="F13" s="3"/>
      <c r="I13" s="130" t="s">
        <v>20</v>
      </c>
      <c r="J13" s="3"/>
      <c r="L13" s="30"/>
    </row>
    <row r="14" s="24" customFormat="true" ht="12" hidden="false" customHeight="true" outlineLevel="0" collapsed="false">
      <c r="B14" s="30"/>
      <c r="D14" s="126" t="s">
        <v>21</v>
      </c>
      <c r="F14" s="3" t="s">
        <v>22</v>
      </c>
      <c r="I14" s="130" t="s">
        <v>23</v>
      </c>
      <c r="J14" s="131" t="str">
        <f aca="false">'Rekapitulace stavby'!AN8</f>
        <v>Vyplň údaj</v>
      </c>
      <c r="L14" s="30"/>
    </row>
    <row r="15" s="24" customFormat="true" ht="10.8" hidden="false" customHeight="true" outlineLevel="0" collapsed="false">
      <c r="B15" s="30"/>
      <c r="I15" s="128"/>
      <c r="L15" s="30"/>
    </row>
    <row r="16" s="24" customFormat="true" ht="12" hidden="false" customHeight="true" outlineLevel="0" collapsed="false">
      <c r="B16" s="30"/>
      <c r="D16" s="126" t="s">
        <v>26</v>
      </c>
      <c r="I16" s="130" t="s">
        <v>27</v>
      </c>
      <c r="J16" s="3" t="s">
        <v>28</v>
      </c>
      <c r="L16" s="30"/>
    </row>
    <row r="17" s="24" customFormat="true" ht="18" hidden="false" customHeight="true" outlineLevel="0" collapsed="false">
      <c r="B17" s="30"/>
      <c r="E17" s="3" t="s">
        <v>29</v>
      </c>
      <c r="I17" s="130" t="s">
        <v>30</v>
      </c>
      <c r="J17" s="3" t="s">
        <v>31</v>
      </c>
      <c r="L17" s="30"/>
    </row>
    <row r="18" s="24" customFormat="true" ht="6.95" hidden="false" customHeight="true" outlineLevel="0" collapsed="false">
      <c r="B18" s="30"/>
      <c r="I18" s="128"/>
      <c r="L18" s="30"/>
    </row>
    <row r="19" s="24" customFormat="true" ht="12" hidden="false" customHeight="true" outlineLevel="0" collapsed="false">
      <c r="B19" s="30"/>
      <c r="D19" s="126" t="s">
        <v>32</v>
      </c>
      <c r="I19" s="130" t="s">
        <v>27</v>
      </c>
      <c r="J19" s="19" t="str">
        <f aca="false">'Rekapitulace stavby'!AN13</f>
        <v>Vyplň údaj</v>
      </c>
      <c r="L19" s="30"/>
    </row>
    <row r="20" s="24" customFormat="true" ht="18" hidden="false" customHeight="true" outlineLevel="0" collapsed="false">
      <c r="B20" s="30"/>
      <c r="E20" s="132" t="str">
        <f aca="false">'Rekapitulace stavby'!E14</f>
        <v>Vyplň údaj</v>
      </c>
      <c r="F20" s="132"/>
      <c r="G20" s="132"/>
      <c r="H20" s="132"/>
      <c r="I20" s="130" t="s">
        <v>30</v>
      </c>
      <c r="J20" s="19" t="str">
        <f aca="false">'Rekapitulace stavby'!AN14</f>
        <v>Vyplň údaj</v>
      </c>
      <c r="L20" s="30"/>
    </row>
    <row r="21" s="24" customFormat="true" ht="6.95" hidden="false" customHeight="true" outlineLevel="0" collapsed="false">
      <c r="B21" s="30"/>
      <c r="I21" s="128"/>
      <c r="L21" s="30"/>
    </row>
    <row r="22" s="24" customFormat="true" ht="12" hidden="false" customHeight="true" outlineLevel="0" collapsed="false">
      <c r="B22" s="30"/>
      <c r="D22" s="126" t="s">
        <v>33</v>
      </c>
      <c r="I22" s="130" t="s">
        <v>27</v>
      </c>
      <c r="J22" s="3" t="s">
        <v>34</v>
      </c>
      <c r="L22" s="30"/>
    </row>
    <row r="23" s="24" customFormat="true" ht="18" hidden="false" customHeight="true" outlineLevel="0" collapsed="false">
      <c r="B23" s="30"/>
      <c r="E23" s="3" t="s">
        <v>35</v>
      </c>
      <c r="I23" s="130" t="s">
        <v>30</v>
      </c>
      <c r="J23" s="3" t="s">
        <v>36</v>
      </c>
      <c r="L23" s="30"/>
    </row>
    <row r="24" s="24" customFormat="true" ht="6.95" hidden="false" customHeight="true" outlineLevel="0" collapsed="false">
      <c r="B24" s="30"/>
      <c r="I24" s="128"/>
      <c r="L24" s="30"/>
    </row>
    <row r="25" s="24" customFormat="true" ht="12" hidden="false" customHeight="true" outlineLevel="0" collapsed="false">
      <c r="B25" s="30"/>
      <c r="D25" s="126" t="s">
        <v>38</v>
      </c>
      <c r="I25" s="130" t="s">
        <v>27</v>
      </c>
      <c r="J25" s="3" t="s">
        <v>34</v>
      </c>
      <c r="L25" s="30"/>
    </row>
    <row r="26" s="24" customFormat="true" ht="18" hidden="false" customHeight="true" outlineLevel="0" collapsed="false">
      <c r="B26" s="30"/>
      <c r="E26" s="3" t="s">
        <v>35</v>
      </c>
      <c r="I26" s="130" t="s">
        <v>30</v>
      </c>
      <c r="J26" s="3" t="s">
        <v>36</v>
      </c>
      <c r="L26" s="30"/>
    </row>
    <row r="27" s="24" customFormat="true" ht="6.95" hidden="false" customHeight="true" outlineLevel="0" collapsed="false">
      <c r="B27" s="30"/>
      <c r="I27" s="128"/>
      <c r="L27" s="30"/>
    </row>
    <row r="28" s="24" customFormat="true" ht="12" hidden="false" customHeight="true" outlineLevel="0" collapsed="false">
      <c r="B28" s="30"/>
      <c r="D28" s="126" t="s">
        <v>39</v>
      </c>
      <c r="I28" s="128"/>
      <c r="L28" s="30"/>
    </row>
    <row r="29" s="133" customFormat="true" ht="16.5" hidden="false" customHeight="true" outlineLevel="0" collapsed="false">
      <c r="B29" s="134"/>
      <c r="E29" s="135"/>
      <c r="F29" s="135"/>
      <c r="G29" s="135"/>
      <c r="H29" s="135"/>
      <c r="I29" s="136"/>
      <c r="L29" s="134"/>
    </row>
    <row r="30" s="24" customFormat="true" ht="6.95" hidden="false" customHeight="true" outlineLevel="0" collapsed="false">
      <c r="B30" s="30"/>
      <c r="I30" s="128"/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25.45" hidden="false" customHeight="true" outlineLevel="0" collapsed="false">
      <c r="B32" s="30"/>
      <c r="D32" s="138" t="s">
        <v>40</v>
      </c>
      <c r="I32" s="128"/>
      <c r="J32" s="139" t="n">
        <f aca="false">ROUND(J89, 2)</f>
        <v>0</v>
      </c>
      <c r="L32" s="30"/>
    </row>
    <row r="33" s="24" customFormat="true" ht="6.95" hidden="false" customHeight="true" outlineLevel="0" collapsed="false">
      <c r="B33" s="30"/>
      <c r="D33" s="58"/>
      <c r="E33" s="58"/>
      <c r="F33" s="58"/>
      <c r="G33" s="58"/>
      <c r="H33" s="58"/>
      <c r="I33" s="137"/>
      <c r="J33" s="58"/>
      <c r="K33" s="58"/>
      <c r="L33" s="30"/>
    </row>
    <row r="34" s="24" customFormat="true" ht="14.4" hidden="false" customHeight="true" outlineLevel="0" collapsed="false">
      <c r="B34" s="30"/>
      <c r="F34" s="140" t="s">
        <v>42</v>
      </c>
      <c r="I34" s="141" t="s">
        <v>41</v>
      </c>
      <c r="J34" s="140" t="s">
        <v>43</v>
      </c>
      <c r="L34" s="30"/>
    </row>
    <row r="35" s="24" customFormat="true" ht="14.4" hidden="false" customHeight="true" outlineLevel="0" collapsed="false">
      <c r="B35" s="30"/>
      <c r="D35" s="126" t="s">
        <v>44</v>
      </c>
      <c r="E35" s="126" t="s">
        <v>45</v>
      </c>
      <c r="F35" s="142" t="n">
        <f aca="false">ROUND((SUM(BE89:BE98)),  2)</f>
        <v>0</v>
      </c>
      <c r="I35" s="143" t="n">
        <v>0.21</v>
      </c>
      <c r="J35" s="142" t="n">
        <f aca="false">ROUND(((SUM(BE89:BE98))*I35),  2)</f>
        <v>0</v>
      </c>
      <c r="L35" s="30"/>
    </row>
    <row r="36" s="24" customFormat="true" ht="14.4" hidden="false" customHeight="true" outlineLevel="0" collapsed="false">
      <c r="B36" s="30"/>
      <c r="E36" s="126" t="s">
        <v>46</v>
      </c>
      <c r="F36" s="142" t="n">
        <f aca="false">ROUND((SUM(BF89:BF98)),  2)</f>
        <v>0</v>
      </c>
      <c r="I36" s="143" t="n">
        <v>0.15</v>
      </c>
      <c r="J36" s="142" t="n">
        <f aca="false">ROUND(((SUM(BF89:BF98))*I36),  2)</f>
        <v>0</v>
      </c>
      <c r="L36" s="30"/>
    </row>
    <row r="37" s="24" customFormat="true" ht="14.4" hidden="true" customHeight="true" outlineLevel="0" collapsed="false">
      <c r="B37" s="30"/>
      <c r="E37" s="126" t="s">
        <v>47</v>
      </c>
      <c r="F37" s="142" t="n">
        <f aca="false">ROUND((SUM(BG89:BG98)),  2)</f>
        <v>0</v>
      </c>
      <c r="I37" s="143" t="n">
        <v>0.21</v>
      </c>
      <c r="J37" s="142" t="n">
        <f aca="false">0</f>
        <v>0</v>
      </c>
      <c r="L37" s="30"/>
    </row>
    <row r="38" s="24" customFormat="true" ht="14.4" hidden="true" customHeight="true" outlineLevel="0" collapsed="false">
      <c r="B38" s="30"/>
      <c r="E38" s="126" t="s">
        <v>48</v>
      </c>
      <c r="F38" s="142" t="n">
        <f aca="false">ROUND((SUM(BH89:BH98)),  2)</f>
        <v>0</v>
      </c>
      <c r="I38" s="143" t="n">
        <v>0.15</v>
      </c>
      <c r="J38" s="142" t="n">
        <f aca="false">0</f>
        <v>0</v>
      </c>
      <c r="L38" s="30"/>
    </row>
    <row r="39" s="24" customFormat="true" ht="14.4" hidden="true" customHeight="true" outlineLevel="0" collapsed="false">
      <c r="B39" s="30"/>
      <c r="E39" s="126" t="s">
        <v>49</v>
      </c>
      <c r="F39" s="142" t="n">
        <f aca="false">ROUND((SUM(BI89:BI98)),  2)</f>
        <v>0</v>
      </c>
      <c r="I39" s="143" t="n">
        <v>0</v>
      </c>
      <c r="J39" s="142" t="n">
        <f aca="false">0</f>
        <v>0</v>
      </c>
      <c r="L39" s="30"/>
    </row>
    <row r="40" s="24" customFormat="true" ht="6.95" hidden="false" customHeight="true" outlineLevel="0" collapsed="false">
      <c r="B40" s="30"/>
      <c r="I40" s="128"/>
      <c r="L40" s="30"/>
    </row>
    <row r="41" s="24" customFormat="true" ht="25.45" hidden="false" customHeight="true" outlineLevel="0" collapsed="false">
      <c r="B41" s="30"/>
      <c r="C41" s="144"/>
      <c r="D41" s="145" t="s">
        <v>50</v>
      </c>
      <c r="E41" s="146"/>
      <c r="F41" s="146"/>
      <c r="G41" s="147" t="s">
        <v>51</v>
      </c>
      <c r="H41" s="148" t="s">
        <v>52</v>
      </c>
      <c r="I41" s="149"/>
      <c r="J41" s="150" t="n">
        <f aca="false">SUM(J32:J39)</f>
        <v>0</v>
      </c>
      <c r="K41" s="151"/>
      <c r="L41" s="30"/>
    </row>
    <row r="42" s="24" customFormat="true" ht="14.4" hidden="false" customHeight="true" outlineLevel="0" collapsed="false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30"/>
    </row>
    <row r="46" s="24" customFormat="true" ht="6.95" hidden="false" customHeight="true" outlineLevel="0" collapsed="false">
      <c r="B46" s="155"/>
      <c r="C46" s="156"/>
      <c r="D46" s="156"/>
      <c r="E46" s="156"/>
      <c r="F46" s="156"/>
      <c r="G46" s="156"/>
      <c r="H46" s="156"/>
      <c r="I46" s="157"/>
      <c r="J46" s="156"/>
      <c r="K46" s="156"/>
      <c r="L46" s="30"/>
    </row>
    <row r="47" s="24" customFormat="true" ht="24.95" hidden="false" customHeight="true" outlineLevel="0" collapsed="false">
      <c r="B47" s="25"/>
      <c r="C47" s="9" t="s">
        <v>111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6.95" hidden="false" customHeight="true" outlineLevel="0" collapsed="false">
      <c r="B48" s="25"/>
      <c r="C48" s="26"/>
      <c r="D48" s="26"/>
      <c r="E48" s="26"/>
      <c r="F48" s="26"/>
      <c r="G48" s="26"/>
      <c r="H48" s="26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16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158" t="str">
        <f aca="false">E7</f>
        <v>Oprava koleje v úseku Střelice - Hrušovany nad Jevišovkou_K</v>
      </c>
      <c r="F50" s="158"/>
      <c r="G50" s="158"/>
      <c r="H50" s="158"/>
      <c r="I50" s="128"/>
      <c r="J50" s="26"/>
      <c r="K50" s="26"/>
      <c r="L50" s="30"/>
    </row>
    <row r="51" customFormat="false" ht="12" hidden="false" customHeight="true" outlineLevel="0" collapsed="false">
      <c r="B51" s="7"/>
      <c r="C51" s="17" t="s">
        <v>109</v>
      </c>
      <c r="D51" s="8"/>
      <c r="E51" s="8"/>
      <c r="F51" s="8"/>
      <c r="G51" s="8"/>
      <c r="H51" s="8"/>
      <c r="J51" s="8"/>
      <c r="K51" s="8"/>
      <c r="L51" s="6"/>
    </row>
    <row r="52" s="24" customFormat="true" ht="16.5" hidden="false" customHeight="true" outlineLevel="0" collapsed="false">
      <c r="B52" s="25"/>
      <c r="C52" s="26"/>
      <c r="D52" s="26"/>
      <c r="E52" s="158" t="s">
        <v>1114</v>
      </c>
      <c r="F52" s="158"/>
      <c r="G52" s="158"/>
      <c r="H52" s="158"/>
      <c r="I52" s="128"/>
      <c r="J52" s="26"/>
      <c r="K52" s="26"/>
      <c r="L52" s="30"/>
    </row>
    <row r="53" s="24" customFormat="true" ht="12" hidden="false" customHeight="true" outlineLevel="0" collapsed="false">
      <c r="B53" s="25"/>
      <c r="C53" s="17" t="s">
        <v>875</v>
      </c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6.5" hidden="false" customHeight="true" outlineLevel="0" collapsed="false">
      <c r="B54" s="25"/>
      <c r="C54" s="26"/>
      <c r="D54" s="26"/>
      <c r="E54" s="52" t="str">
        <f aca="false">E11</f>
        <v>SO 03.3 - Vedlejší rozpočtové náklady</v>
      </c>
      <c r="F54" s="52"/>
      <c r="G54" s="52"/>
      <c r="H54" s="52"/>
      <c r="I54" s="128"/>
      <c r="J54" s="26"/>
      <c r="K54" s="26"/>
      <c r="L54" s="30"/>
    </row>
    <row r="55" s="24" customFormat="true" ht="6.95" hidden="false" customHeight="true" outlineLevel="0" collapsed="false">
      <c r="B55" s="25"/>
      <c r="C55" s="26"/>
      <c r="D55" s="26"/>
      <c r="E55" s="26"/>
      <c r="F55" s="26"/>
      <c r="G55" s="26"/>
      <c r="H55" s="26"/>
      <c r="I55" s="128"/>
      <c r="J55" s="26"/>
      <c r="K55" s="26"/>
      <c r="L55" s="30"/>
    </row>
    <row r="56" s="24" customFormat="true" ht="12" hidden="false" customHeight="true" outlineLevel="0" collapsed="false">
      <c r="B56" s="25"/>
      <c r="C56" s="17" t="s">
        <v>21</v>
      </c>
      <c r="D56" s="26"/>
      <c r="E56" s="26"/>
      <c r="F56" s="18" t="str">
        <f aca="false">F14</f>
        <v>Střelice - Hrušovany nad Jevišovkou</v>
      </c>
      <c r="G56" s="26"/>
      <c r="H56" s="26"/>
      <c r="I56" s="130" t="s">
        <v>23</v>
      </c>
      <c r="J56" s="159" t="str">
        <f aca="false">IF(J14="","",J14)</f>
        <v>Vyplň údaj</v>
      </c>
      <c r="K56" s="26"/>
      <c r="L56" s="30"/>
    </row>
    <row r="57" s="24" customFormat="true" ht="6.95" hidden="false" customHeight="true" outlineLevel="0" collapsed="false">
      <c r="B57" s="25"/>
      <c r="C57" s="26"/>
      <c r="D57" s="26"/>
      <c r="E57" s="26"/>
      <c r="F57" s="26"/>
      <c r="G57" s="26"/>
      <c r="H57" s="26"/>
      <c r="I57" s="128"/>
      <c r="J57" s="26"/>
      <c r="K57" s="26"/>
      <c r="L57" s="30"/>
    </row>
    <row r="58" s="24" customFormat="true" ht="13.65" hidden="false" customHeight="true" outlineLevel="0" collapsed="false">
      <c r="B58" s="25"/>
      <c r="C58" s="17" t="s">
        <v>26</v>
      </c>
      <c r="D58" s="26"/>
      <c r="E58" s="26"/>
      <c r="F58" s="18" t="str">
        <f aca="false">E17</f>
        <v>Správa železniční dopravní cesty,státní organizace</v>
      </c>
      <c r="G58" s="26"/>
      <c r="H58" s="26"/>
      <c r="I58" s="130" t="s">
        <v>33</v>
      </c>
      <c r="J58" s="160" t="str">
        <f aca="false">E23</f>
        <v>DMC Havlíčkův Brod, s.r.o.</v>
      </c>
      <c r="K58" s="26"/>
      <c r="L58" s="30"/>
    </row>
    <row r="59" s="24" customFormat="true" ht="13.65" hidden="false" customHeight="true" outlineLevel="0" collapsed="false">
      <c r="B59" s="25"/>
      <c r="C59" s="17" t="s">
        <v>32</v>
      </c>
      <c r="D59" s="26"/>
      <c r="E59" s="26"/>
      <c r="F59" s="18" t="str">
        <f aca="false">IF(E20="","",E20)</f>
        <v>Vyplň údaj</v>
      </c>
      <c r="G59" s="26"/>
      <c r="H59" s="26"/>
      <c r="I59" s="130" t="s">
        <v>38</v>
      </c>
      <c r="J59" s="160" t="str">
        <f aca="false">E26</f>
        <v>DMC Havlíčkův Brod, s.r.o.</v>
      </c>
      <c r="K59" s="26"/>
      <c r="L59" s="30"/>
    </row>
    <row r="60" s="24" customFormat="true" ht="10.3" hidden="false" customHeight="true" outlineLevel="0" collapsed="false">
      <c r="B60" s="25"/>
      <c r="C60" s="26"/>
      <c r="D60" s="26"/>
      <c r="E60" s="26"/>
      <c r="F60" s="26"/>
      <c r="G60" s="26"/>
      <c r="H60" s="26"/>
      <c r="I60" s="128"/>
      <c r="J60" s="26"/>
      <c r="K60" s="26"/>
      <c r="L60" s="30"/>
    </row>
    <row r="61" s="24" customFormat="true" ht="29.3" hidden="false" customHeight="true" outlineLevel="0" collapsed="false">
      <c r="B61" s="25"/>
      <c r="C61" s="161" t="s">
        <v>112</v>
      </c>
      <c r="D61" s="162"/>
      <c r="E61" s="162"/>
      <c r="F61" s="162"/>
      <c r="G61" s="162"/>
      <c r="H61" s="162"/>
      <c r="I61" s="163"/>
      <c r="J61" s="164" t="s">
        <v>113</v>
      </c>
      <c r="K61" s="162"/>
      <c r="L61" s="30"/>
    </row>
    <row r="62" s="24" customFormat="true" ht="10.3" hidden="false" customHeight="true" outlineLevel="0" collapsed="false">
      <c r="B62" s="25"/>
      <c r="C62" s="26"/>
      <c r="D62" s="26"/>
      <c r="E62" s="26"/>
      <c r="F62" s="26"/>
      <c r="G62" s="26"/>
      <c r="H62" s="26"/>
      <c r="I62" s="128"/>
      <c r="J62" s="26"/>
      <c r="K62" s="26"/>
      <c r="L62" s="30"/>
    </row>
    <row r="63" s="24" customFormat="true" ht="22.8" hidden="false" customHeight="true" outlineLevel="0" collapsed="false">
      <c r="B63" s="25"/>
      <c r="C63" s="165" t="s">
        <v>114</v>
      </c>
      <c r="D63" s="26"/>
      <c r="E63" s="26"/>
      <c r="F63" s="26"/>
      <c r="G63" s="26"/>
      <c r="H63" s="26"/>
      <c r="I63" s="128"/>
      <c r="J63" s="166" t="n">
        <f aca="false">J89</f>
        <v>0</v>
      </c>
      <c r="K63" s="26"/>
      <c r="L63" s="30"/>
      <c r="AU63" s="3" t="s">
        <v>115</v>
      </c>
    </row>
    <row r="64" s="167" customFormat="true" ht="24.95" hidden="false" customHeight="true" outlineLevel="0" collapsed="false">
      <c r="B64" s="168"/>
      <c r="C64" s="169"/>
      <c r="D64" s="170" t="s">
        <v>1254</v>
      </c>
      <c r="E64" s="171"/>
      <c r="F64" s="171"/>
      <c r="G64" s="171"/>
      <c r="H64" s="171"/>
      <c r="I64" s="172"/>
      <c r="J64" s="173" t="n">
        <f aca="false">J90</f>
        <v>0</v>
      </c>
      <c r="K64" s="169"/>
      <c r="L64" s="174"/>
    </row>
    <row r="65" s="175" customFormat="true" ht="19.95" hidden="false" customHeight="true" outlineLevel="0" collapsed="false">
      <c r="B65" s="176"/>
      <c r="C65" s="106"/>
      <c r="D65" s="177" t="s">
        <v>1255</v>
      </c>
      <c r="E65" s="178"/>
      <c r="F65" s="178"/>
      <c r="G65" s="178"/>
      <c r="H65" s="178"/>
      <c r="I65" s="179"/>
      <c r="J65" s="180" t="n">
        <f aca="false">J91</f>
        <v>0</v>
      </c>
      <c r="K65" s="106"/>
      <c r="L65" s="181"/>
    </row>
    <row r="66" s="175" customFormat="true" ht="19.95" hidden="false" customHeight="true" outlineLevel="0" collapsed="false">
      <c r="B66" s="176"/>
      <c r="C66" s="106"/>
      <c r="D66" s="177" t="s">
        <v>1256</v>
      </c>
      <c r="E66" s="178"/>
      <c r="F66" s="178"/>
      <c r="G66" s="178"/>
      <c r="H66" s="178"/>
      <c r="I66" s="179"/>
      <c r="J66" s="180" t="n">
        <f aca="false">J93</f>
        <v>0</v>
      </c>
      <c r="K66" s="106"/>
      <c r="L66" s="181"/>
    </row>
    <row r="67" s="175" customFormat="true" ht="19.95" hidden="false" customHeight="true" outlineLevel="0" collapsed="false">
      <c r="B67" s="176"/>
      <c r="C67" s="106"/>
      <c r="D67" s="177" t="s">
        <v>1257</v>
      </c>
      <c r="E67" s="178"/>
      <c r="F67" s="178"/>
      <c r="G67" s="178"/>
      <c r="H67" s="178"/>
      <c r="I67" s="179"/>
      <c r="J67" s="180" t="n">
        <f aca="false">J97</f>
        <v>0</v>
      </c>
      <c r="K67" s="106"/>
      <c r="L67" s="181"/>
    </row>
    <row r="68" s="24" customFormat="true" ht="21.85" hidden="false" customHeight="true" outlineLevel="0" collapsed="false">
      <c r="B68" s="25"/>
      <c r="C68" s="26"/>
      <c r="D68" s="26"/>
      <c r="E68" s="26"/>
      <c r="F68" s="26"/>
      <c r="G68" s="26"/>
      <c r="H68" s="26"/>
      <c r="I68" s="128"/>
      <c r="J68" s="26"/>
      <c r="K68" s="26"/>
      <c r="L68" s="30"/>
    </row>
    <row r="69" s="24" customFormat="true" ht="6.95" hidden="false" customHeight="true" outlineLevel="0" collapsed="false">
      <c r="B69" s="44"/>
      <c r="C69" s="45"/>
      <c r="D69" s="45"/>
      <c r="E69" s="45"/>
      <c r="F69" s="45"/>
      <c r="G69" s="45"/>
      <c r="H69" s="45"/>
      <c r="I69" s="154"/>
      <c r="J69" s="45"/>
      <c r="K69" s="45"/>
      <c r="L69" s="30"/>
    </row>
    <row r="73" s="24" customFormat="true" ht="6.95" hidden="false" customHeight="true" outlineLevel="0" collapsed="false">
      <c r="B73" s="46"/>
      <c r="C73" s="47"/>
      <c r="D73" s="47"/>
      <c r="E73" s="47"/>
      <c r="F73" s="47"/>
      <c r="G73" s="47"/>
      <c r="H73" s="47"/>
      <c r="I73" s="157"/>
      <c r="J73" s="47"/>
      <c r="K73" s="47"/>
      <c r="L73" s="30"/>
    </row>
    <row r="74" s="24" customFormat="true" ht="24.95" hidden="false" customHeight="true" outlineLevel="0" collapsed="false">
      <c r="B74" s="25"/>
      <c r="C74" s="9" t="s">
        <v>119</v>
      </c>
      <c r="D74" s="26"/>
      <c r="E74" s="26"/>
      <c r="F74" s="26"/>
      <c r="G74" s="26"/>
      <c r="H74" s="26"/>
      <c r="I74" s="128"/>
      <c r="J74" s="26"/>
      <c r="K74" s="26"/>
      <c r="L74" s="30"/>
    </row>
    <row r="75" s="24" customFormat="true" ht="6.95" hidden="false" customHeight="true" outlineLevel="0" collapsed="false">
      <c r="B75" s="25"/>
      <c r="C75" s="26"/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2" hidden="false" customHeight="true" outlineLevel="0" collapsed="false">
      <c r="B76" s="25"/>
      <c r="C76" s="17" t="s">
        <v>16</v>
      </c>
      <c r="D76" s="26"/>
      <c r="E76" s="26"/>
      <c r="F76" s="26"/>
      <c r="G76" s="26"/>
      <c r="H76" s="26"/>
      <c r="I76" s="128"/>
      <c r="J76" s="26"/>
      <c r="K76" s="26"/>
      <c r="L76" s="30"/>
    </row>
    <row r="77" s="24" customFormat="true" ht="16.5" hidden="false" customHeight="true" outlineLevel="0" collapsed="false">
      <c r="B77" s="25"/>
      <c r="C77" s="26"/>
      <c r="D77" s="26"/>
      <c r="E77" s="158" t="str">
        <f aca="false">E7</f>
        <v>Oprava koleje v úseku Střelice - Hrušovany nad Jevišovkou_K</v>
      </c>
      <c r="F77" s="158"/>
      <c r="G77" s="158"/>
      <c r="H77" s="158"/>
      <c r="I77" s="128"/>
      <c r="J77" s="26"/>
      <c r="K77" s="26"/>
      <c r="L77" s="30"/>
    </row>
    <row r="78" customFormat="false" ht="12" hidden="false" customHeight="true" outlineLevel="0" collapsed="false">
      <c r="B78" s="7"/>
      <c r="C78" s="17" t="s">
        <v>109</v>
      </c>
      <c r="D78" s="8"/>
      <c r="E78" s="8"/>
      <c r="F78" s="8"/>
      <c r="G78" s="8"/>
      <c r="H78" s="8"/>
      <c r="J78" s="8"/>
      <c r="K78" s="8"/>
      <c r="L78" s="6"/>
    </row>
    <row r="79" s="24" customFormat="true" ht="16.5" hidden="false" customHeight="true" outlineLevel="0" collapsed="false">
      <c r="B79" s="25"/>
      <c r="C79" s="26"/>
      <c r="D79" s="26"/>
      <c r="E79" s="158" t="s">
        <v>1114</v>
      </c>
      <c r="F79" s="158"/>
      <c r="G79" s="158"/>
      <c r="H79" s="158"/>
      <c r="I79" s="128"/>
      <c r="J79" s="26"/>
      <c r="K79" s="26"/>
      <c r="L79" s="30"/>
    </row>
    <row r="80" s="24" customFormat="true" ht="12" hidden="false" customHeight="true" outlineLevel="0" collapsed="false">
      <c r="B80" s="25"/>
      <c r="C80" s="17" t="s">
        <v>875</v>
      </c>
      <c r="D80" s="26"/>
      <c r="E80" s="26"/>
      <c r="F80" s="26"/>
      <c r="G80" s="26"/>
      <c r="H80" s="26"/>
      <c r="I80" s="128"/>
      <c r="J80" s="26"/>
      <c r="K80" s="26"/>
      <c r="L80" s="30"/>
    </row>
    <row r="81" s="24" customFormat="true" ht="16.5" hidden="false" customHeight="true" outlineLevel="0" collapsed="false">
      <c r="B81" s="25"/>
      <c r="C81" s="26"/>
      <c r="D81" s="26"/>
      <c r="E81" s="52" t="str">
        <f aca="false">E11</f>
        <v>SO 03.3 - Vedlejší rozpočtové náklady</v>
      </c>
      <c r="F81" s="52"/>
      <c r="G81" s="52"/>
      <c r="H81" s="52"/>
      <c r="I81" s="128"/>
      <c r="J81" s="26"/>
      <c r="K81" s="26"/>
      <c r="L81" s="30"/>
    </row>
    <row r="82" s="24" customFormat="true" ht="6.95" hidden="false" customHeight="true" outlineLevel="0" collapsed="false">
      <c r="B82" s="25"/>
      <c r="C82" s="26"/>
      <c r="D82" s="26"/>
      <c r="E82" s="26"/>
      <c r="F82" s="26"/>
      <c r="G82" s="26"/>
      <c r="H82" s="26"/>
      <c r="I82" s="128"/>
      <c r="J82" s="26"/>
      <c r="K82" s="26"/>
      <c r="L82" s="30"/>
    </row>
    <row r="83" s="24" customFormat="true" ht="12" hidden="false" customHeight="true" outlineLevel="0" collapsed="false">
      <c r="B83" s="25"/>
      <c r="C83" s="17" t="s">
        <v>21</v>
      </c>
      <c r="D83" s="26"/>
      <c r="E83" s="26"/>
      <c r="F83" s="18" t="str">
        <f aca="false">F14</f>
        <v>Střelice - Hrušovany nad Jevišovkou</v>
      </c>
      <c r="G83" s="26"/>
      <c r="H83" s="26"/>
      <c r="I83" s="130" t="s">
        <v>23</v>
      </c>
      <c r="J83" s="159" t="str">
        <f aca="false">IF(J14="","",J14)</f>
        <v>Vyplň údaj</v>
      </c>
      <c r="K83" s="26"/>
      <c r="L83" s="30"/>
    </row>
    <row r="84" s="24" customFormat="true" ht="6.95" hidden="false" customHeight="true" outlineLevel="0" collapsed="false">
      <c r="B84" s="25"/>
      <c r="C84" s="26"/>
      <c r="D84" s="26"/>
      <c r="E84" s="26"/>
      <c r="F84" s="26"/>
      <c r="G84" s="26"/>
      <c r="H84" s="26"/>
      <c r="I84" s="128"/>
      <c r="J84" s="26"/>
      <c r="K84" s="26"/>
      <c r="L84" s="30"/>
    </row>
    <row r="85" s="24" customFormat="true" ht="13.65" hidden="false" customHeight="true" outlineLevel="0" collapsed="false">
      <c r="B85" s="25"/>
      <c r="C85" s="17" t="s">
        <v>26</v>
      </c>
      <c r="D85" s="26"/>
      <c r="E85" s="26"/>
      <c r="F85" s="18" t="str">
        <f aca="false">E17</f>
        <v>Správa železniční dopravní cesty,státní organizace</v>
      </c>
      <c r="G85" s="26"/>
      <c r="H85" s="26"/>
      <c r="I85" s="130" t="s">
        <v>33</v>
      </c>
      <c r="J85" s="160" t="str">
        <f aca="false">E23</f>
        <v>DMC Havlíčkův Brod, s.r.o.</v>
      </c>
      <c r="K85" s="26"/>
      <c r="L85" s="30"/>
    </row>
    <row r="86" s="24" customFormat="true" ht="13.65" hidden="false" customHeight="true" outlineLevel="0" collapsed="false">
      <c r="B86" s="25"/>
      <c r="C86" s="17" t="s">
        <v>32</v>
      </c>
      <c r="D86" s="26"/>
      <c r="E86" s="26"/>
      <c r="F86" s="18" t="str">
        <f aca="false">IF(E20="","",E20)</f>
        <v>Vyplň údaj</v>
      </c>
      <c r="G86" s="26"/>
      <c r="H86" s="26"/>
      <c r="I86" s="130" t="s">
        <v>38</v>
      </c>
      <c r="J86" s="160" t="str">
        <f aca="false">E26</f>
        <v>DMC Havlíčkův Brod, s.r.o.</v>
      </c>
      <c r="K86" s="26"/>
      <c r="L86" s="30"/>
    </row>
    <row r="87" s="24" customFormat="true" ht="10.3" hidden="false" customHeight="true" outlineLevel="0" collapsed="false">
      <c r="B87" s="25"/>
      <c r="C87" s="26"/>
      <c r="D87" s="26"/>
      <c r="E87" s="26"/>
      <c r="F87" s="26"/>
      <c r="G87" s="26"/>
      <c r="H87" s="26"/>
      <c r="I87" s="128"/>
      <c r="J87" s="26"/>
      <c r="K87" s="26"/>
      <c r="L87" s="30"/>
    </row>
    <row r="88" s="182" customFormat="true" ht="29.3" hidden="false" customHeight="true" outlineLevel="0" collapsed="false">
      <c r="B88" s="183"/>
      <c r="C88" s="184" t="s">
        <v>120</v>
      </c>
      <c r="D88" s="185" t="s">
        <v>59</v>
      </c>
      <c r="E88" s="185" t="s">
        <v>55</v>
      </c>
      <c r="F88" s="185" t="s">
        <v>56</v>
      </c>
      <c r="G88" s="185" t="s">
        <v>121</v>
      </c>
      <c r="H88" s="185" t="s">
        <v>122</v>
      </c>
      <c r="I88" s="186" t="s">
        <v>123</v>
      </c>
      <c r="J88" s="187" t="s">
        <v>113</v>
      </c>
      <c r="K88" s="188" t="s">
        <v>124</v>
      </c>
      <c r="L88" s="189"/>
      <c r="M88" s="70"/>
      <c r="N88" s="71" t="s">
        <v>44</v>
      </c>
      <c r="O88" s="71" t="s">
        <v>125</v>
      </c>
      <c r="P88" s="71" t="s">
        <v>126</v>
      </c>
      <c r="Q88" s="71" t="s">
        <v>127</v>
      </c>
      <c r="R88" s="71" t="s">
        <v>128</v>
      </c>
      <c r="S88" s="71" t="s">
        <v>129</v>
      </c>
      <c r="T88" s="72" t="s">
        <v>130</v>
      </c>
    </row>
    <row r="89" s="24" customFormat="true" ht="22.8" hidden="false" customHeight="true" outlineLevel="0" collapsed="false">
      <c r="B89" s="25"/>
      <c r="C89" s="78" t="s">
        <v>131</v>
      </c>
      <c r="D89" s="26"/>
      <c r="E89" s="26"/>
      <c r="F89" s="26"/>
      <c r="G89" s="26"/>
      <c r="H89" s="26"/>
      <c r="I89" s="128"/>
      <c r="J89" s="190" t="n">
        <f aca="false">BK89</f>
        <v>0</v>
      </c>
      <c r="K89" s="26"/>
      <c r="L89" s="30"/>
      <c r="M89" s="73"/>
      <c r="N89" s="74"/>
      <c r="O89" s="74"/>
      <c r="P89" s="191" t="n">
        <f aca="false">P90</f>
        <v>0</v>
      </c>
      <c r="Q89" s="74"/>
      <c r="R89" s="191" t="n">
        <f aca="false">R90</f>
        <v>0</v>
      </c>
      <c r="S89" s="74"/>
      <c r="T89" s="192" t="n">
        <f aca="false">T90</f>
        <v>0</v>
      </c>
      <c r="AT89" s="3" t="s">
        <v>73</v>
      </c>
      <c r="AU89" s="3" t="s">
        <v>115</v>
      </c>
      <c r="BK89" s="193" t="n">
        <f aca="false">BK90</f>
        <v>0</v>
      </c>
    </row>
    <row r="90" s="194" customFormat="true" ht="25.9" hidden="false" customHeight="true" outlineLevel="0" collapsed="false">
      <c r="B90" s="195"/>
      <c r="C90" s="196"/>
      <c r="D90" s="197" t="s">
        <v>73</v>
      </c>
      <c r="E90" s="198" t="s">
        <v>106</v>
      </c>
      <c r="F90" s="198" t="s">
        <v>104</v>
      </c>
      <c r="G90" s="196"/>
      <c r="H90" s="196"/>
      <c r="I90" s="199"/>
      <c r="J90" s="200" t="n">
        <f aca="false">BK90</f>
        <v>0</v>
      </c>
      <c r="K90" s="196"/>
      <c r="L90" s="201"/>
      <c r="M90" s="202"/>
      <c r="N90" s="203"/>
      <c r="O90" s="203"/>
      <c r="P90" s="204" t="n">
        <f aca="false">P91+P93+P97</f>
        <v>0</v>
      </c>
      <c r="Q90" s="203"/>
      <c r="R90" s="204" t="n">
        <f aca="false">R91+R93+R97</f>
        <v>0</v>
      </c>
      <c r="S90" s="203"/>
      <c r="T90" s="205" t="n">
        <f aca="false">T91+T93+T97</f>
        <v>0</v>
      </c>
      <c r="AR90" s="206" t="s">
        <v>135</v>
      </c>
      <c r="AT90" s="207" t="s">
        <v>73</v>
      </c>
      <c r="AU90" s="207" t="s">
        <v>74</v>
      </c>
      <c r="AY90" s="206" t="s">
        <v>134</v>
      </c>
      <c r="BK90" s="208" t="n">
        <f aca="false">BK91+BK93+BK97</f>
        <v>0</v>
      </c>
    </row>
    <row r="91" s="194" customFormat="true" ht="22.8" hidden="false" customHeight="true" outlineLevel="0" collapsed="false">
      <c r="B91" s="195"/>
      <c r="C91" s="196"/>
      <c r="D91" s="197" t="s">
        <v>73</v>
      </c>
      <c r="E91" s="209" t="s">
        <v>1258</v>
      </c>
      <c r="F91" s="209" t="s">
        <v>1259</v>
      </c>
      <c r="G91" s="196"/>
      <c r="H91" s="196"/>
      <c r="I91" s="199"/>
      <c r="J91" s="210" t="n">
        <f aca="false">BK91</f>
        <v>0</v>
      </c>
      <c r="K91" s="196"/>
      <c r="L91" s="201"/>
      <c r="M91" s="202"/>
      <c r="N91" s="203"/>
      <c r="O91" s="203"/>
      <c r="P91" s="204" t="n">
        <f aca="false">P92</f>
        <v>0</v>
      </c>
      <c r="Q91" s="203"/>
      <c r="R91" s="204" t="n">
        <f aca="false">R92</f>
        <v>0</v>
      </c>
      <c r="S91" s="203"/>
      <c r="T91" s="205" t="n">
        <f aca="false">T92</f>
        <v>0</v>
      </c>
      <c r="AR91" s="206" t="s">
        <v>135</v>
      </c>
      <c r="AT91" s="207" t="s">
        <v>73</v>
      </c>
      <c r="AU91" s="207" t="s">
        <v>18</v>
      </c>
      <c r="AY91" s="206" t="s">
        <v>134</v>
      </c>
      <c r="BK91" s="208" t="n">
        <f aca="false">BK92</f>
        <v>0</v>
      </c>
    </row>
    <row r="92" s="24" customFormat="true" ht="16.5" hidden="false" customHeight="true" outlineLevel="0" collapsed="false">
      <c r="B92" s="25"/>
      <c r="C92" s="211" t="s">
        <v>18</v>
      </c>
      <c r="D92" s="211" t="s">
        <v>137</v>
      </c>
      <c r="E92" s="212" t="s">
        <v>1260</v>
      </c>
      <c r="F92" s="213" t="s">
        <v>1259</v>
      </c>
      <c r="G92" s="214" t="s">
        <v>1261</v>
      </c>
      <c r="H92" s="215" t="n">
        <v>1</v>
      </c>
      <c r="I92" s="216"/>
      <c r="J92" s="217" t="n">
        <f aca="false">ROUND(I92*H92,2)</f>
        <v>0</v>
      </c>
      <c r="K92" s="213"/>
      <c r="L92" s="30"/>
      <c r="M92" s="218"/>
      <c r="N92" s="219" t="s">
        <v>45</v>
      </c>
      <c r="O92" s="62"/>
      <c r="P92" s="220" t="n">
        <f aca="false">O92*H92</f>
        <v>0</v>
      </c>
      <c r="Q92" s="220" t="n">
        <v>0</v>
      </c>
      <c r="R92" s="220" t="n">
        <f aca="false">Q92*H92</f>
        <v>0</v>
      </c>
      <c r="S92" s="220" t="n">
        <v>0</v>
      </c>
      <c r="T92" s="221" t="n">
        <f aca="false">S92*H92</f>
        <v>0</v>
      </c>
      <c r="AR92" s="3" t="s">
        <v>1262</v>
      </c>
      <c r="AT92" s="3" t="s">
        <v>137</v>
      </c>
      <c r="AU92" s="3" t="s">
        <v>83</v>
      </c>
      <c r="AY92" s="3" t="s">
        <v>134</v>
      </c>
      <c r="BE92" s="222" t="n">
        <f aca="false">IF(N92="základní",J92,0)</f>
        <v>0</v>
      </c>
      <c r="BF92" s="222" t="n">
        <f aca="false">IF(N92="snížená",J92,0)</f>
        <v>0</v>
      </c>
      <c r="BG92" s="222" t="n">
        <f aca="false">IF(N92="zákl. přenesená",J92,0)</f>
        <v>0</v>
      </c>
      <c r="BH92" s="222" t="n">
        <f aca="false">IF(N92="sníž. přenesená",J92,0)</f>
        <v>0</v>
      </c>
      <c r="BI92" s="222" t="n">
        <f aca="false">IF(N92="nulová",J92,0)</f>
        <v>0</v>
      </c>
      <c r="BJ92" s="3" t="s">
        <v>18</v>
      </c>
      <c r="BK92" s="222" t="n">
        <f aca="false">ROUND(I92*H92,2)</f>
        <v>0</v>
      </c>
      <c r="BL92" s="3" t="s">
        <v>1262</v>
      </c>
      <c r="BM92" s="3" t="s">
        <v>1263</v>
      </c>
    </row>
    <row r="93" s="194" customFormat="true" ht="22.8" hidden="false" customHeight="true" outlineLevel="0" collapsed="false">
      <c r="B93" s="195"/>
      <c r="C93" s="196"/>
      <c r="D93" s="197" t="s">
        <v>73</v>
      </c>
      <c r="E93" s="209" t="s">
        <v>1264</v>
      </c>
      <c r="F93" s="209" t="s">
        <v>1265</v>
      </c>
      <c r="G93" s="196"/>
      <c r="H93" s="196"/>
      <c r="I93" s="199"/>
      <c r="J93" s="210" t="n">
        <f aca="false">BK93</f>
        <v>0</v>
      </c>
      <c r="K93" s="196"/>
      <c r="L93" s="201"/>
      <c r="M93" s="202"/>
      <c r="N93" s="203"/>
      <c r="O93" s="203"/>
      <c r="P93" s="204" t="n">
        <f aca="false">SUM(P94:P96)</f>
        <v>0</v>
      </c>
      <c r="Q93" s="203"/>
      <c r="R93" s="204" t="n">
        <f aca="false">SUM(R94:R96)</f>
        <v>0</v>
      </c>
      <c r="S93" s="203"/>
      <c r="T93" s="205" t="n">
        <f aca="false">SUM(T94:T96)</f>
        <v>0</v>
      </c>
      <c r="AR93" s="206" t="s">
        <v>135</v>
      </c>
      <c r="AT93" s="207" t="s">
        <v>73</v>
      </c>
      <c r="AU93" s="207" t="s">
        <v>18</v>
      </c>
      <c r="AY93" s="206" t="s">
        <v>134</v>
      </c>
      <c r="BK93" s="208" t="n">
        <f aca="false">SUM(BK94:BK96)</f>
        <v>0</v>
      </c>
    </row>
    <row r="94" s="24" customFormat="true" ht="16.5" hidden="false" customHeight="true" outlineLevel="0" collapsed="false">
      <c r="B94" s="25"/>
      <c r="C94" s="211" t="s">
        <v>83</v>
      </c>
      <c r="D94" s="211" t="s">
        <v>137</v>
      </c>
      <c r="E94" s="212" t="s">
        <v>1266</v>
      </c>
      <c r="F94" s="213" t="s">
        <v>1265</v>
      </c>
      <c r="G94" s="214" t="s">
        <v>1158</v>
      </c>
      <c r="H94" s="215" t="n">
        <v>1</v>
      </c>
      <c r="I94" s="216"/>
      <c r="J94" s="217" t="n">
        <f aca="false">ROUND(I94*H94,2)</f>
        <v>0</v>
      </c>
      <c r="K94" s="213"/>
      <c r="L94" s="30"/>
      <c r="M94" s="218"/>
      <c r="N94" s="219" t="s">
        <v>45</v>
      </c>
      <c r="O94" s="62"/>
      <c r="P94" s="220" t="n">
        <f aca="false">O94*H94</f>
        <v>0</v>
      </c>
      <c r="Q94" s="220" t="n">
        <v>0</v>
      </c>
      <c r="R94" s="220" t="n">
        <f aca="false">Q94*H94</f>
        <v>0</v>
      </c>
      <c r="S94" s="220" t="n">
        <v>0</v>
      </c>
      <c r="T94" s="221" t="n">
        <f aca="false">S94*H94</f>
        <v>0</v>
      </c>
      <c r="AR94" s="3" t="s">
        <v>1262</v>
      </c>
      <c r="AT94" s="3" t="s">
        <v>137</v>
      </c>
      <c r="AU94" s="3" t="s">
        <v>83</v>
      </c>
      <c r="AY94" s="3" t="s">
        <v>134</v>
      </c>
      <c r="BE94" s="222" t="n">
        <f aca="false">IF(N94="základní",J94,0)</f>
        <v>0</v>
      </c>
      <c r="BF94" s="222" t="n">
        <f aca="false">IF(N94="snížená",J94,0)</f>
        <v>0</v>
      </c>
      <c r="BG94" s="222" t="n">
        <f aca="false">IF(N94="zákl. přenesená",J94,0)</f>
        <v>0</v>
      </c>
      <c r="BH94" s="222" t="n">
        <f aca="false">IF(N94="sníž. přenesená",J94,0)</f>
        <v>0</v>
      </c>
      <c r="BI94" s="222" t="n">
        <f aca="false">IF(N94="nulová",J94,0)</f>
        <v>0</v>
      </c>
      <c r="BJ94" s="3" t="s">
        <v>18</v>
      </c>
      <c r="BK94" s="222" t="n">
        <f aca="false">ROUND(I94*H94,2)</f>
        <v>0</v>
      </c>
      <c r="BL94" s="3" t="s">
        <v>1262</v>
      </c>
      <c r="BM94" s="3" t="s">
        <v>1267</v>
      </c>
    </row>
    <row r="95" s="24" customFormat="true" ht="16.5" hidden="false" customHeight="true" outlineLevel="0" collapsed="false">
      <c r="B95" s="25"/>
      <c r="C95" s="211" t="s">
        <v>157</v>
      </c>
      <c r="D95" s="211" t="s">
        <v>137</v>
      </c>
      <c r="E95" s="212" t="s">
        <v>1268</v>
      </c>
      <c r="F95" s="213" t="s">
        <v>1269</v>
      </c>
      <c r="G95" s="214" t="s">
        <v>1158</v>
      </c>
      <c r="H95" s="215" t="n">
        <v>1</v>
      </c>
      <c r="I95" s="216"/>
      <c r="J95" s="217" t="n">
        <f aca="false">ROUND(I95*H95,2)</f>
        <v>0</v>
      </c>
      <c r="K95" s="213"/>
      <c r="L95" s="30"/>
      <c r="M95" s="218"/>
      <c r="N95" s="219" t="s">
        <v>45</v>
      </c>
      <c r="O95" s="62"/>
      <c r="P95" s="220" t="n">
        <f aca="false">O95*H95</f>
        <v>0</v>
      </c>
      <c r="Q95" s="220" t="n">
        <v>0</v>
      </c>
      <c r="R95" s="220" t="n">
        <f aca="false">Q95*H95</f>
        <v>0</v>
      </c>
      <c r="S95" s="220" t="n">
        <v>0</v>
      </c>
      <c r="T95" s="221" t="n">
        <f aca="false">S95*H95</f>
        <v>0</v>
      </c>
      <c r="AR95" s="3" t="s">
        <v>1262</v>
      </c>
      <c r="AT95" s="3" t="s">
        <v>137</v>
      </c>
      <c r="AU95" s="3" t="s">
        <v>83</v>
      </c>
      <c r="AY95" s="3" t="s">
        <v>134</v>
      </c>
      <c r="BE95" s="222" t="n">
        <f aca="false">IF(N95="základní",J95,0)</f>
        <v>0</v>
      </c>
      <c r="BF95" s="222" t="n">
        <f aca="false">IF(N95="snížená",J95,0)</f>
        <v>0</v>
      </c>
      <c r="BG95" s="222" t="n">
        <f aca="false">IF(N95="zákl. přenesená",J95,0)</f>
        <v>0</v>
      </c>
      <c r="BH95" s="222" t="n">
        <f aca="false">IF(N95="sníž. přenesená",J95,0)</f>
        <v>0</v>
      </c>
      <c r="BI95" s="222" t="n">
        <f aca="false">IF(N95="nulová",J95,0)</f>
        <v>0</v>
      </c>
      <c r="BJ95" s="3" t="s">
        <v>18</v>
      </c>
      <c r="BK95" s="222" t="n">
        <f aca="false">ROUND(I95*H95,2)</f>
        <v>0</v>
      </c>
      <c r="BL95" s="3" t="s">
        <v>1262</v>
      </c>
      <c r="BM95" s="3" t="s">
        <v>1270</v>
      </c>
    </row>
    <row r="96" s="24" customFormat="true" ht="16.5" hidden="false" customHeight="true" outlineLevel="0" collapsed="false">
      <c r="B96" s="25"/>
      <c r="C96" s="211" t="s">
        <v>141</v>
      </c>
      <c r="D96" s="211" t="s">
        <v>137</v>
      </c>
      <c r="E96" s="212" t="s">
        <v>1271</v>
      </c>
      <c r="F96" s="213" t="s">
        <v>1272</v>
      </c>
      <c r="G96" s="214" t="s">
        <v>1158</v>
      </c>
      <c r="H96" s="215" t="n">
        <v>1</v>
      </c>
      <c r="I96" s="216"/>
      <c r="J96" s="217" t="n">
        <f aca="false">ROUND(I96*H96,2)</f>
        <v>0</v>
      </c>
      <c r="K96" s="213"/>
      <c r="L96" s="30"/>
      <c r="M96" s="218"/>
      <c r="N96" s="219" t="s">
        <v>45</v>
      </c>
      <c r="O96" s="62"/>
      <c r="P96" s="220" t="n">
        <f aca="false">O96*H96</f>
        <v>0</v>
      </c>
      <c r="Q96" s="220" t="n">
        <v>0</v>
      </c>
      <c r="R96" s="220" t="n">
        <f aca="false">Q96*H96</f>
        <v>0</v>
      </c>
      <c r="S96" s="220" t="n">
        <v>0</v>
      </c>
      <c r="T96" s="221" t="n">
        <f aca="false">S96*H96</f>
        <v>0</v>
      </c>
      <c r="AR96" s="3" t="s">
        <v>1262</v>
      </c>
      <c r="AT96" s="3" t="s">
        <v>137</v>
      </c>
      <c r="AU96" s="3" t="s">
        <v>83</v>
      </c>
      <c r="AY96" s="3" t="s">
        <v>134</v>
      </c>
      <c r="BE96" s="222" t="n">
        <f aca="false">IF(N96="základní",J96,0)</f>
        <v>0</v>
      </c>
      <c r="BF96" s="222" t="n">
        <f aca="false">IF(N96="snížená",J96,0)</f>
        <v>0</v>
      </c>
      <c r="BG96" s="222" t="n">
        <f aca="false">IF(N96="zákl. přenesená",J96,0)</f>
        <v>0</v>
      </c>
      <c r="BH96" s="222" t="n">
        <f aca="false">IF(N96="sníž. přenesená",J96,0)</f>
        <v>0</v>
      </c>
      <c r="BI96" s="222" t="n">
        <f aca="false">IF(N96="nulová",J96,0)</f>
        <v>0</v>
      </c>
      <c r="BJ96" s="3" t="s">
        <v>18</v>
      </c>
      <c r="BK96" s="222" t="n">
        <f aca="false">ROUND(I96*H96,2)</f>
        <v>0</v>
      </c>
      <c r="BL96" s="3" t="s">
        <v>1262</v>
      </c>
      <c r="BM96" s="3" t="s">
        <v>1273</v>
      </c>
    </row>
    <row r="97" s="194" customFormat="true" ht="22.8" hidden="false" customHeight="true" outlineLevel="0" collapsed="false">
      <c r="B97" s="195"/>
      <c r="C97" s="196"/>
      <c r="D97" s="197" t="s">
        <v>73</v>
      </c>
      <c r="E97" s="209" t="s">
        <v>1274</v>
      </c>
      <c r="F97" s="209" t="s">
        <v>1275</v>
      </c>
      <c r="G97" s="196"/>
      <c r="H97" s="196"/>
      <c r="I97" s="199"/>
      <c r="J97" s="210" t="n">
        <f aca="false">BK97</f>
        <v>0</v>
      </c>
      <c r="K97" s="196"/>
      <c r="L97" s="201"/>
      <c r="M97" s="202"/>
      <c r="N97" s="203"/>
      <c r="O97" s="203"/>
      <c r="P97" s="204" t="n">
        <f aca="false">P98</f>
        <v>0</v>
      </c>
      <c r="Q97" s="203"/>
      <c r="R97" s="204" t="n">
        <f aca="false">R98</f>
        <v>0</v>
      </c>
      <c r="S97" s="203"/>
      <c r="T97" s="205" t="n">
        <f aca="false">T98</f>
        <v>0</v>
      </c>
      <c r="AR97" s="206" t="s">
        <v>135</v>
      </c>
      <c r="AT97" s="207" t="s">
        <v>73</v>
      </c>
      <c r="AU97" s="207" t="s">
        <v>18</v>
      </c>
      <c r="AY97" s="206" t="s">
        <v>134</v>
      </c>
      <c r="BK97" s="208" t="n">
        <f aca="false">BK98</f>
        <v>0</v>
      </c>
    </row>
    <row r="98" s="24" customFormat="true" ht="16.5" hidden="false" customHeight="true" outlineLevel="0" collapsed="false">
      <c r="B98" s="25"/>
      <c r="C98" s="211" t="s">
        <v>135</v>
      </c>
      <c r="D98" s="211" t="s">
        <v>137</v>
      </c>
      <c r="E98" s="212" t="s">
        <v>1276</v>
      </c>
      <c r="F98" s="213" t="s">
        <v>1277</v>
      </c>
      <c r="G98" s="214" t="s">
        <v>1158</v>
      </c>
      <c r="H98" s="215" t="n">
        <v>1</v>
      </c>
      <c r="I98" s="216"/>
      <c r="J98" s="217" t="n">
        <f aca="false">ROUND(I98*H98,2)</f>
        <v>0</v>
      </c>
      <c r="K98" s="213"/>
      <c r="L98" s="30"/>
      <c r="M98" s="286"/>
      <c r="N98" s="287" t="s">
        <v>45</v>
      </c>
      <c r="O98" s="288"/>
      <c r="P98" s="289" t="n">
        <f aca="false">O98*H98</f>
        <v>0</v>
      </c>
      <c r="Q98" s="289" t="n">
        <v>0</v>
      </c>
      <c r="R98" s="289" t="n">
        <f aca="false">Q98*H98</f>
        <v>0</v>
      </c>
      <c r="S98" s="289" t="n">
        <v>0</v>
      </c>
      <c r="T98" s="290" t="n">
        <f aca="false">S98*H98</f>
        <v>0</v>
      </c>
      <c r="AR98" s="3" t="s">
        <v>1262</v>
      </c>
      <c r="AT98" s="3" t="s">
        <v>137</v>
      </c>
      <c r="AU98" s="3" t="s">
        <v>83</v>
      </c>
      <c r="AY98" s="3" t="s">
        <v>134</v>
      </c>
      <c r="BE98" s="222" t="n">
        <f aca="false">IF(N98="základní",J98,0)</f>
        <v>0</v>
      </c>
      <c r="BF98" s="222" t="n">
        <f aca="false">IF(N98="snížená",J98,0)</f>
        <v>0</v>
      </c>
      <c r="BG98" s="222" t="n">
        <f aca="false">IF(N98="zákl. přenesená",J98,0)</f>
        <v>0</v>
      </c>
      <c r="BH98" s="222" t="n">
        <f aca="false">IF(N98="sníž. přenesená",J98,0)</f>
        <v>0</v>
      </c>
      <c r="BI98" s="222" t="n">
        <f aca="false">IF(N98="nulová",J98,0)</f>
        <v>0</v>
      </c>
      <c r="BJ98" s="3" t="s">
        <v>18</v>
      </c>
      <c r="BK98" s="222" t="n">
        <f aca="false">ROUND(I98*H98,2)</f>
        <v>0</v>
      </c>
      <c r="BL98" s="3" t="s">
        <v>1262</v>
      </c>
      <c r="BM98" s="3" t="s">
        <v>1278</v>
      </c>
    </row>
    <row r="99" s="24" customFormat="true" ht="6.95" hidden="false" customHeight="true" outlineLevel="0" collapsed="false">
      <c r="B99" s="44"/>
      <c r="C99" s="45"/>
      <c r="D99" s="45"/>
      <c r="E99" s="45"/>
      <c r="F99" s="45"/>
      <c r="G99" s="45"/>
      <c r="H99" s="45"/>
      <c r="I99" s="154"/>
      <c r="J99" s="45"/>
      <c r="K99" s="45"/>
      <c r="L99" s="30"/>
    </row>
  </sheetData>
  <sheetProtection algorithmName="SHA-512" hashValue="M5kvokcO6RhhDWHHB+Y1bXRfE60oMb0rZsg/e0hR/Hi2Uww+TRF6Z5NK6pe2YR0I4ajIu0tHr5g8L0yRRhG2Fw==" saltValue="SixljzL09xnnhe2+NPHkZ9v7RTsteFUtqMem3IfCVfSjHiJdP6AxS7WgdhVrCsOsmHniS+7x/UO/E6WF+FJE+Q==" spinCount="100000" sheet="true" password="cc35" objects="true" scenarios="true" formatColumns="false" formatRows="false" autoFilter="false"/>
  <autoFilter ref="C88:K98"/>
  <mergeCells count="12"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10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2"/>
    <col collapsed="false" customWidth="true" hidden="false" outlineLevel="0" max="7" min="7" style="0" width="8.68"/>
    <col collapsed="false" customWidth="true" hidden="false" outlineLevel="0" max="8" min="8" style="0" width="11.17"/>
    <col collapsed="false" customWidth="true" hidden="false" outlineLevel="0" max="9" min="9" style="121" width="14.17"/>
    <col collapsed="false" customWidth="true" hidden="false" outlineLevel="0" max="10" min="10" style="0" width="23.5"/>
    <col collapsed="false" customWidth="true" hidden="true" outlineLevel="0" max="11" min="11" style="0" width="15.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5"/>
    <col collapsed="false" customWidth="true" hidden="true" outlineLevel="0" max="65" min="44" style="0" width="9.34"/>
    <col collapsed="false" customWidth="true" hidden="false" outlineLevel="0" max="1025" min="66" style="0" width="8.5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107</v>
      </c>
    </row>
    <row r="3" customFormat="false" ht="6.95" hidden="false" customHeight="true" outlineLevel="0" collapsed="false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6"/>
      <c r="AT3" s="3" t="s">
        <v>83</v>
      </c>
    </row>
    <row r="4" customFormat="false" ht="24.95" hidden="false" customHeight="true" outlineLevel="0" collapsed="false">
      <c r="B4" s="6"/>
      <c r="D4" s="125" t="s">
        <v>108</v>
      </c>
      <c r="L4" s="6"/>
      <c r="M4" s="10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26" t="s">
        <v>16</v>
      </c>
      <c r="L6" s="6"/>
    </row>
    <row r="7" customFormat="false" ht="16.5" hidden="false" customHeight="true" outlineLevel="0" collapsed="false">
      <c r="B7" s="6"/>
      <c r="E7" s="127" t="str">
        <f aca="false">'Rekapitulace stavby'!K6</f>
        <v>Oprava koleje v úseku Střelice - Hrušovany nad Jevišovkou_K</v>
      </c>
      <c r="F7" s="127"/>
      <c r="G7" s="127"/>
      <c r="H7" s="127"/>
      <c r="L7" s="6"/>
    </row>
    <row r="8" s="24" customFormat="true" ht="12" hidden="false" customHeight="true" outlineLevel="0" collapsed="false">
      <c r="B8" s="30"/>
      <c r="D8" s="126" t="s">
        <v>109</v>
      </c>
      <c r="I8" s="128"/>
      <c r="L8" s="30"/>
    </row>
    <row r="9" s="24" customFormat="true" ht="36.95" hidden="false" customHeight="true" outlineLevel="0" collapsed="false">
      <c r="B9" s="30"/>
      <c r="E9" s="129" t="s">
        <v>1254</v>
      </c>
      <c r="F9" s="129"/>
      <c r="G9" s="129"/>
      <c r="H9" s="129"/>
      <c r="I9" s="128"/>
      <c r="L9" s="30"/>
    </row>
    <row r="10" s="24" customFormat="true" ht="12.8" hidden="false" customHeight="false" outlineLevel="0" collapsed="false">
      <c r="B10" s="30"/>
      <c r="I10" s="128"/>
      <c r="L10" s="30"/>
    </row>
    <row r="11" s="24" customFormat="true" ht="12" hidden="false" customHeight="true" outlineLevel="0" collapsed="false">
      <c r="B11" s="30"/>
      <c r="D11" s="126" t="s">
        <v>19</v>
      </c>
      <c r="F11" s="3"/>
      <c r="I11" s="130" t="s">
        <v>20</v>
      </c>
      <c r="J11" s="3"/>
      <c r="L11" s="30"/>
    </row>
    <row r="12" s="24" customFormat="true" ht="12" hidden="false" customHeight="true" outlineLevel="0" collapsed="false">
      <c r="B12" s="30"/>
      <c r="D12" s="126" t="s">
        <v>21</v>
      </c>
      <c r="F12" s="3" t="s">
        <v>22</v>
      </c>
      <c r="I12" s="130" t="s">
        <v>23</v>
      </c>
      <c r="J12" s="131" t="str">
        <f aca="false">'Rekapitulace stavby'!AN8</f>
        <v>Vyplň údaj</v>
      </c>
      <c r="L12" s="30"/>
    </row>
    <row r="13" s="24" customFormat="true" ht="10.8" hidden="false" customHeight="true" outlineLevel="0" collapsed="false">
      <c r="B13" s="30"/>
      <c r="I13" s="128"/>
      <c r="L13" s="30"/>
    </row>
    <row r="14" s="24" customFormat="true" ht="12" hidden="false" customHeight="true" outlineLevel="0" collapsed="false">
      <c r="B14" s="30"/>
      <c r="D14" s="126" t="s">
        <v>26</v>
      </c>
      <c r="I14" s="130" t="s">
        <v>27</v>
      </c>
      <c r="J14" s="3" t="s">
        <v>28</v>
      </c>
      <c r="L14" s="30"/>
    </row>
    <row r="15" s="24" customFormat="true" ht="18" hidden="false" customHeight="true" outlineLevel="0" collapsed="false">
      <c r="B15" s="30"/>
      <c r="E15" s="3" t="s">
        <v>29</v>
      </c>
      <c r="I15" s="130" t="s">
        <v>30</v>
      </c>
      <c r="J15" s="3" t="s">
        <v>31</v>
      </c>
      <c r="L15" s="30"/>
    </row>
    <row r="16" s="24" customFormat="true" ht="6.95" hidden="false" customHeight="true" outlineLevel="0" collapsed="false">
      <c r="B16" s="30"/>
      <c r="I16" s="128"/>
      <c r="L16" s="30"/>
    </row>
    <row r="17" s="24" customFormat="true" ht="12" hidden="false" customHeight="true" outlineLevel="0" collapsed="false">
      <c r="B17" s="30"/>
      <c r="D17" s="126" t="s">
        <v>32</v>
      </c>
      <c r="I17" s="130" t="s">
        <v>27</v>
      </c>
      <c r="J17" s="19" t="str">
        <f aca="false">'Rekapitulace stavby'!AN13</f>
        <v>Vyplň údaj</v>
      </c>
      <c r="L17" s="30"/>
    </row>
    <row r="18" s="24" customFormat="true" ht="18" hidden="false" customHeight="true" outlineLevel="0" collapsed="false">
      <c r="B18" s="30"/>
      <c r="E18" s="132" t="str">
        <f aca="false">'Rekapitulace stavby'!E14</f>
        <v>Vyplň údaj</v>
      </c>
      <c r="F18" s="132"/>
      <c r="G18" s="132"/>
      <c r="H18" s="132"/>
      <c r="I18" s="130" t="s">
        <v>30</v>
      </c>
      <c r="J18" s="19" t="str">
        <f aca="false">'Rekapitulace stavby'!AN14</f>
        <v>Vyplň údaj</v>
      </c>
      <c r="L18" s="30"/>
    </row>
    <row r="19" s="24" customFormat="true" ht="6.95" hidden="false" customHeight="true" outlineLevel="0" collapsed="false">
      <c r="B19" s="30"/>
      <c r="I19" s="128"/>
      <c r="L19" s="30"/>
    </row>
    <row r="20" s="24" customFormat="true" ht="12" hidden="false" customHeight="true" outlineLevel="0" collapsed="false">
      <c r="B20" s="30"/>
      <c r="D20" s="126" t="s">
        <v>33</v>
      </c>
      <c r="I20" s="130" t="s">
        <v>27</v>
      </c>
      <c r="J20" s="3" t="s">
        <v>34</v>
      </c>
      <c r="L20" s="30"/>
    </row>
    <row r="21" s="24" customFormat="true" ht="18" hidden="false" customHeight="true" outlineLevel="0" collapsed="false">
      <c r="B21" s="30"/>
      <c r="E21" s="3" t="s">
        <v>35</v>
      </c>
      <c r="I21" s="130" t="s">
        <v>30</v>
      </c>
      <c r="J21" s="3" t="s">
        <v>36</v>
      </c>
      <c r="L21" s="30"/>
    </row>
    <row r="22" s="24" customFormat="true" ht="6.95" hidden="false" customHeight="true" outlineLevel="0" collapsed="false">
      <c r="B22" s="30"/>
      <c r="I22" s="128"/>
      <c r="L22" s="30"/>
    </row>
    <row r="23" s="24" customFormat="true" ht="12" hidden="false" customHeight="true" outlineLevel="0" collapsed="false">
      <c r="B23" s="30"/>
      <c r="D23" s="126" t="s">
        <v>38</v>
      </c>
      <c r="I23" s="130" t="s">
        <v>27</v>
      </c>
      <c r="J23" s="3" t="s">
        <v>34</v>
      </c>
      <c r="L23" s="30"/>
    </row>
    <row r="24" s="24" customFormat="true" ht="18" hidden="false" customHeight="true" outlineLevel="0" collapsed="false">
      <c r="B24" s="30"/>
      <c r="E24" s="3" t="s">
        <v>35</v>
      </c>
      <c r="I24" s="130" t="s">
        <v>30</v>
      </c>
      <c r="J24" s="3" t="s">
        <v>36</v>
      </c>
      <c r="L24" s="30"/>
    </row>
    <row r="25" s="24" customFormat="true" ht="6.95" hidden="false" customHeight="true" outlineLevel="0" collapsed="false">
      <c r="B25" s="30"/>
      <c r="I25" s="128"/>
      <c r="L25" s="30"/>
    </row>
    <row r="26" s="24" customFormat="true" ht="12" hidden="false" customHeight="true" outlineLevel="0" collapsed="false">
      <c r="B26" s="30"/>
      <c r="D26" s="126" t="s">
        <v>39</v>
      </c>
      <c r="I26" s="128"/>
      <c r="L26" s="30"/>
    </row>
    <row r="27" s="133" customFormat="true" ht="16.5" hidden="false" customHeight="true" outlineLevel="0" collapsed="false">
      <c r="B27" s="134"/>
      <c r="E27" s="135"/>
      <c r="F27" s="135"/>
      <c r="G27" s="135"/>
      <c r="H27" s="135"/>
      <c r="I27" s="136"/>
      <c r="L27" s="134"/>
    </row>
    <row r="28" s="24" customFormat="true" ht="6.95" hidden="false" customHeight="true" outlineLevel="0" collapsed="false">
      <c r="B28" s="30"/>
      <c r="I28" s="128"/>
      <c r="L28" s="30"/>
    </row>
    <row r="29" s="24" customFormat="true" ht="6.95" hidden="false" customHeight="true" outlineLevel="0" collapsed="false">
      <c r="B29" s="30"/>
      <c r="D29" s="58"/>
      <c r="E29" s="58"/>
      <c r="F29" s="58"/>
      <c r="G29" s="58"/>
      <c r="H29" s="58"/>
      <c r="I29" s="137"/>
      <c r="J29" s="58"/>
      <c r="K29" s="58"/>
      <c r="L29" s="30"/>
    </row>
    <row r="30" s="24" customFormat="true" ht="25.45" hidden="false" customHeight="true" outlineLevel="0" collapsed="false">
      <c r="B30" s="30"/>
      <c r="D30" s="138" t="s">
        <v>40</v>
      </c>
      <c r="I30" s="128"/>
      <c r="J30" s="139" t="n">
        <f aca="false">ROUND(J80, 2)</f>
        <v>0</v>
      </c>
      <c r="L30" s="30"/>
    </row>
    <row r="31" s="24" customFormat="true" ht="6.95" hidden="false" customHeight="true" outlineLevel="0" collapsed="false">
      <c r="B31" s="30"/>
      <c r="D31" s="58"/>
      <c r="E31" s="58"/>
      <c r="F31" s="58"/>
      <c r="G31" s="58"/>
      <c r="H31" s="58"/>
      <c r="I31" s="137"/>
      <c r="J31" s="58"/>
      <c r="K31" s="58"/>
      <c r="L31" s="30"/>
    </row>
    <row r="32" s="24" customFormat="true" ht="14.4" hidden="false" customHeight="true" outlineLevel="0" collapsed="false">
      <c r="B32" s="30"/>
      <c r="F32" s="140" t="s">
        <v>42</v>
      </c>
      <c r="I32" s="141" t="s">
        <v>41</v>
      </c>
      <c r="J32" s="140" t="s">
        <v>43</v>
      </c>
      <c r="L32" s="30"/>
    </row>
    <row r="33" s="24" customFormat="true" ht="14.4" hidden="false" customHeight="true" outlineLevel="0" collapsed="false">
      <c r="B33" s="30"/>
      <c r="D33" s="126" t="s">
        <v>44</v>
      </c>
      <c r="E33" s="126" t="s">
        <v>45</v>
      </c>
      <c r="F33" s="142" t="n">
        <f aca="false">ROUND((SUM(BE80:BE103)),  2)</f>
        <v>0</v>
      </c>
      <c r="I33" s="143" t="n">
        <v>0.21</v>
      </c>
      <c r="J33" s="142" t="n">
        <f aca="false">ROUND(((SUM(BE80:BE103))*I33),  2)</f>
        <v>0</v>
      </c>
      <c r="L33" s="30"/>
    </row>
    <row r="34" s="24" customFormat="true" ht="14.4" hidden="false" customHeight="true" outlineLevel="0" collapsed="false">
      <c r="B34" s="30"/>
      <c r="E34" s="126" t="s">
        <v>46</v>
      </c>
      <c r="F34" s="142" t="n">
        <f aca="false">ROUND((SUM(BF80:BF103)),  2)</f>
        <v>0</v>
      </c>
      <c r="I34" s="143" t="n">
        <v>0.15</v>
      </c>
      <c r="J34" s="142" t="n">
        <f aca="false">ROUND(((SUM(BF80:BF103))*I34),  2)</f>
        <v>0</v>
      </c>
      <c r="L34" s="30"/>
    </row>
    <row r="35" s="24" customFormat="true" ht="14.4" hidden="true" customHeight="true" outlineLevel="0" collapsed="false">
      <c r="B35" s="30"/>
      <c r="E35" s="126" t="s">
        <v>47</v>
      </c>
      <c r="F35" s="142" t="n">
        <f aca="false">ROUND((SUM(BG80:BG103)),  2)</f>
        <v>0</v>
      </c>
      <c r="I35" s="143" t="n">
        <v>0.21</v>
      </c>
      <c r="J35" s="142" t="n">
        <f aca="false">0</f>
        <v>0</v>
      </c>
      <c r="L35" s="30"/>
    </row>
    <row r="36" s="24" customFormat="true" ht="14.4" hidden="true" customHeight="true" outlineLevel="0" collapsed="false">
      <c r="B36" s="30"/>
      <c r="E36" s="126" t="s">
        <v>48</v>
      </c>
      <c r="F36" s="142" t="n">
        <f aca="false">ROUND((SUM(BH80:BH103)),  2)</f>
        <v>0</v>
      </c>
      <c r="I36" s="143" t="n">
        <v>0.15</v>
      </c>
      <c r="J36" s="142" t="n">
        <f aca="false">0</f>
        <v>0</v>
      </c>
      <c r="L36" s="30"/>
    </row>
    <row r="37" s="24" customFormat="true" ht="14.4" hidden="true" customHeight="true" outlineLevel="0" collapsed="false">
      <c r="B37" s="30"/>
      <c r="E37" s="126" t="s">
        <v>49</v>
      </c>
      <c r="F37" s="142" t="n">
        <f aca="false">ROUND((SUM(BI80:BI103)),  2)</f>
        <v>0</v>
      </c>
      <c r="I37" s="143" t="n">
        <v>0</v>
      </c>
      <c r="J37" s="142" t="n">
        <f aca="false">0</f>
        <v>0</v>
      </c>
      <c r="L37" s="30"/>
    </row>
    <row r="38" s="24" customFormat="true" ht="6.95" hidden="false" customHeight="true" outlineLevel="0" collapsed="false">
      <c r="B38" s="30"/>
      <c r="I38" s="128"/>
      <c r="L38" s="30"/>
    </row>
    <row r="39" s="24" customFormat="true" ht="25.45" hidden="false" customHeight="true" outlineLevel="0" collapsed="false">
      <c r="B39" s="30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 t="n">
        <f aca="false">SUM(J30:J37)</f>
        <v>0</v>
      </c>
      <c r="K39" s="151"/>
      <c r="L39" s="30"/>
    </row>
    <row r="40" s="24" customFormat="true" ht="14.4" hidden="false" customHeight="true" outlineLevel="0" collapsed="false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30"/>
    </row>
    <row r="44" s="24" customFormat="true" ht="6.95" hidden="false" customHeight="true" outlineLevel="0" collapsed="false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30"/>
    </row>
    <row r="45" s="24" customFormat="true" ht="24.95" hidden="false" customHeight="true" outlineLevel="0" collapsed="false">
      <c r="B45" s="25"/>
      <c r="C45" s="9" t="s">
        <v>111</v>
      </c>
      <c r="D45" s="26"/>
      <c r="E45" s="26"/>
      <c r="F45" s="26"/>
      <c r="G45" s="26"/>
      <c r="H45" s="26"/>
      <c r="I45" s="128"/>
      <c r="J45" s="26"/>
      <c r="K45" s="26"/>
      <c r="L45" s="30"/>
    </row>
    <row r="46" s="24" customFormat="true" ht="6.95" hidden="false" customHeight="true" outlineLevel="0" collapsed="false">
      <c r="B46" s="25"/>
      <c r="C46" s="26"/>
      <c r="D46" s="26"/>
      <c r="E46" s="26"/>
      <c r="F46" s="26"/>
      <c r="G46" s="26"/>
      <c r="H46" s="26"/>
      <c r="I46" s="128"/>
      <c r="J46" s="26"/>
      <c r="K46" s="26"/>
      <c r="L46" s="30"/>
    </row>
    <row r="47" s="24" customFormat="true" ht="12" hidden="false" customHeight="true" outlineLevel="0" collapsed="false">
      <c r="B47" s="25"/>
      <c r="C47" s="17" t="s">
        <v>16</v>
      </c>
      <c r="D47" s="26"/>
      <c r="E47" s="26"/>
      <c r="F47" s="26"/>
      <c r="G47" s="26"/>
      <c r="H47" s="26"/>
      <c r="I47" s="128"/>
      <c r="J47" s="26"/>
      <c r="K47" s="26"/>
      <c r="L47" s="30"/>
    </row>
    <row r="48" s="24" customFormat="true" ht="16.5" hidden="false" customHeight="true" outlineLevel="0" collapsed="false">
      <c r="B48" s="25"/>
      <c r="C48" s="26"/>
      <c r="D48" s="26"/>
      <c r="E48" s="158" t="str">
        <f aca="false">E7</f>
        <v>Oprava koleje v úseku Střelice - Hrušovany nad Jevišovkou_K</v>
      </c>
      <c r="F48" s="158"/>
      <c r="G48" s="158"/>
      <c r="H48" s="158"/>
      <c r="I48" s="128"/>
      <c r="J48" s="26"/>
      <c r="K48" s="26"/>
      <c r="L48" s="30"/>
    </row>
    <row r="49" s="24" customFormat="true" ht="12" hidden="false" customHeight="true" outlineLevel="0" collapsed="false">
      <c r="B49" s="25"/>
      <c r="C49" s="17" t="s">
        <v>109</v>
      </c>
      <c r="D49" s="26"/>
      <c r="E49" s="26"/>
      <c r="F49" s="26"/>
      <c r="G49" s="26"/>
      <c r="H49" s="26"/>
      <c r="I49" s="128"/>
      <c r="J49" s="26"/>
      <c r="K49" s="26"/>
      <c r="L49" s="30"/>
    </row>
    <row r="50" s="24" customFormat="true" ht="16.5" hidden="false" customHeight="true" outlineLevel="0" collapsed="false">
      <c r="B50" s="25"/>
      <c r="C50" s="26"/>
      <c r="D50" s="26"/>
      <c r="E50" s="52" t="str">
        <f aca="false">E9</f>
        <v>VRN - Vedlejší rozpočtové náklady</v>
      </c>
      <c r="F50" s="52"/>
      <c r="G50" s="52"/>
      <c r="H50" s="52"/>
      <c r="I50" s="128"/>
      <c r="J50" s="26"/>
      <c r="K50" s="26"/>
      <c r="L50" s="30"/>
    </row>
    <row r="51" s="24" customFormat="true" ht="6.95" hidden="false" customHeight="true" outlineLevel="0" collapsed="false">
      <c r="B51" s="25"/>
      <c r="C51" s="26"/>
      <c r="D51" s="26"/>
      <c r="E51" s="26"/>
      <c r="F51" s="26"/>
      <c r="G51" s="26"/>
      <c r="H51" s="26"/>
      <c r="I51" s="128"/>
      <c r="J51" s="26"/>
      <c r="K51" s="26"/>
      <c r="L51" s="30"/>
    </row>
    <row r="52" s="24" customFormat="true" ht="12" hidden="false" customHeight="true" outlineLevel="0" collapsed="false">
      <c r="B52" s="25"/>
      <c r="C52" s="17" t="s">
        <v>21</v>
      </c>
      <c r="D52" s="26"/>
      <c r="E52" s="26"/>
      <c r="F52" s="18" t="str">
        <f aca="false">F12</f>
        <v>Střelice - Hrušovany nad Jevišovkou</v>
      </c>
      <c r="G52" s="26"/>
      <c r="H52" s="26"/>
      <c r="I52" s="130" t="s">
        <v>23</v>
      </c>
      <c r="J52" s="159" t="str">
        <f aca="false">IF(J12="","",J12)</f>
        <v>Vyplň údaj</v>
      </c>
      <c r="K52" s="26"/>
      <c r="L52" s="30"/>
    </row>
    <row r="53" s="24" customFormat="true" ht="6.95" hidden="false" customHeight="true" outlineLevel="0" collapsed="false">
      <c r="B53" s="25"/>
      <c r="C53" s="26"/>
      <c r="D53" s="26"/>
      <c r="E53" s="26"/>
      <c r="F53" s="26"/>
      <c r="G53" s="26"/>
      <c r="H53" s="26"/>
      <c r="I53" s="128"/>
      <c r="J53" s="26"/>
      <c r="K53" s="26"/>
      <c r="L53" s="30"/>
    </row>
    <row r="54" s="24" customFormat="true" ht="13.65" hidden="false" customHeight="true" outlineLevel="0" collapsed="false">
      <c r="B54" s="25"/>
      <c r="C54" s="17" t="s">
        <v>26</v>
      </c>
      <c r="D54" s="26"/>
      <c r="E54" s="26"/>
      <c r="F54" s="18" t="str">
        <f aca="false">E15</f>
        <v>Správa železniční dopravní cesty,státní organizace</v>
      </c>
      <c r="G54" s="26"/>
      <c r="H54" s="26"/>
      <c r="I54" s="130" t="s">
        <v>33</v>
      </c>
      <c r="J54" s="160" t="str">
        <f aca="false">E21</f>
        <v>DMC Havlíčkův Brod, s.r.o.</v>
      </c>
      <c r="K54" s="26"/>
      <c r="L54" s="30"/>
    </row>
    <row r="55" s="24" customFormat="true" ht="13.65" hidden="false" customHeight="true" outlineLevel="0" collapsed="false">
      <c r="B55" s="25"/>
      <c r="C55" s="17" t="s">
        <v>32</v>
      </c>
      <c r="D55" s="26"/>
      <c r="E55" s="26"/>
      <c r="F55" s="18" t="str">
        <f aca="false">IF(E18="","",E18)</f>
        <v>Vyplň údaj</v>
      </c>
      <c r="G55" s="26"/>
      <c r="H55" s="26"/>
      <c r="I55" s="130" t="s">
        <v>38</v>
      </c>
      <c r="J55" s="160" t="str">
        <f aca="false">E24</f>
        <v>DMC Havlíčkův Brod, s.r.o.</v>
      </c>
      <c r="K55" s="26"/>
      <c r="L55" s="30"/>
    </row>
    <row r="56" s="24" customFormat="true" ht="10.3" hidden="false" customHeight="true" outlineLevel="0" collapsed="false">
      <c r="B56" s="25"/>
      <c r="C56" s="26"/>
      <c r="D56" s="26"/>
      <c r="E56" s="26"/>
      <c r="F56" s="26"/>
      <c r="G56" s="26"/>
      <c r="H56" s="26"/>
      <c r="I56" s="128"/>
      <c r="J56" s="26"/>
      <c r="K56" s="26"/>
      <c r="L56" s="30"/>
    </row>
    <row r="57" s="24" customFormat="true" ht="29.3" hidden="false" customHeight="true" outlineLevel="0" collapsed="false">
      <c r="B57" s="25"/>
      <c r="C57" s="161" t="s">
        <v>112</v>
      </c>
      <c r="D57" s="162"/>
      <c r="E57" s="162"/>
      <c r="F57" s="162"/>
      <c r="G57" s="162"/>
      <c r="H57" s="162"/>
      <c r="I57" s="163"/>
      <c r="J57" s="164" t="s">
        <v>113</v>
      </c>
      <c r="K57" s="162"/>
      <c r="L57" s="30"/>
    </row>
    <row r="58" s="24" customFormat="true" ht="10.3" hidden="false" customHeight="true" outlineLevel="0" collapsed="false">
      <c r="B58" s="25"/>
      <c r="C58" s="26"/>
      <c r="D58" s="26"/>
      <c r="E58" s="26"/>
      <c r="F58" s="26"/>
      <c r="G58" s="26"/>
      <c r="H58" s="26"/>
      <c r="I58" s="128"/>
      <c r="J58" s="26"/>
      <c r="K58" s="26"/>
      <c r="L58" s="30"/>
    </row>
    <row r="59" s="24" customFormat="true" ht="22.8" hidden="false" customHeight="true" outlineLevel="0" collapsed="false">
      <c r="B59" s="25"/>
      <c r="C59" s="165" t="s">
        <v>114</v>
      </c>
      <c r="D59" s="26"/>
      <c r="E59" s="26"/>
      <c r="F59" s="26"/>
      <c r="G59" s="26"/>
      <c r="H59" s="26"/>
      <c r="I59" s="128"/>
      <c r="J59" s="166" t="n">
        <f aca="false">J80</f>
        <v>0</v>
      </c>
      <c r="K59" s="26"/>
      <c r="L59" s="30"/>
      <c r="AU59" s="3" t="s">
        <v>115</v>
      </c>
    </row>
    <row r="60" s="167" customFormat="true" ht="24.95" hidden="false" customHeight="true" outlineLevel="0" collapsed="false">
      <c r="B60" s="168"/>
      <c r="C60" s="169"/>
      <c r="D60" s="170" t="s">
        <v>1254</v>
      </c>
      <c r="E60" s="171"/>
      <c r="F60" s="171"/>
      <c r="G60" s="171"/>
      <c r="H60" s="171"/>
      <c r="I60" s="172"/>
      <c r="J60" s="173" t="n">
        <f aca="false">J81</f>
        <v>0</v>
      </c>
      <c r="K60" s="169"/>
      <c r="L60" s="174"/>
    </row>
    <row r="61" s="24" customFormat="true" ht="21.85" hidden="false" customHeight="true" outlineLevel="0" collapsed="false">
      <c r="B61" s="25"/>
      <c r="C61" s="26"/>
      <c r="D61" s="26"/>
      <c r="E61" s="26"/>
      <c r="F61" s="26"/>
      <c r="G61" s="26"/>
      <c r="H61" s="26"/>
      <c r="I61" s="128"/>
      <c r="J61" s="26"/>
      <c r="K61" s="26"/>
      <c r="L61" s="30"/>
    </row>
    <row r="62" s="24" customFormat="true" ht="6.95" hidden="false" customHeight="true" outlineLevel="0" collapsed="false">
      <c r="B62" s="44"/>
      <c r="C62" s="45"/>
      <c r="D62" s="45"/>
      <c r="E62" s="45"/>
      <c r="F62" s="45"/>
      <c r="G62" s="45"/>
      <c r="H62" s="45"/>
      <c r="I62" s="154"/>
      <c r="J62" s="45"/>
      <c r="K62" s="45"/>
      <c r="L62" s="30"/>
    </row>
    <row r="66" s="24" customFormat="true" ht="6.95" hidden="false" customHeight="true" outlineLevel="0" collapsed="false">
      <c r="B66" s="46"/>
      <c r="C66" s="47"/>
      <c r="D66" s="47"/>
      <c r="E66" s="47"/>
      <c r="F66" s="47"/>
      <c r="G66" s="47"/>
      <c r="H66" s="47"/>
      <c r="I66" s="157"/>
      <c r="J66" s="47"/>
      <c r="K66" s="47"/>
      <c r="L66" s="30"/>
    </row>
    <row r="67" s="24" customFormat="true" ht="24.95" hidden="false" customHeight="true" outlineLevel="0" collapsed="false">
      <c r="B67" s="25"/>
      <c r="C67" s="9" t="s">
        <v>119</v>
      </c>
      <c r="D67" s="26"/>
      <c r="E67" s="26"/>
      <c r="F67" s="26"/>
      <c r="G67" s="26"/>
      <c r="H67" s="26"/>
      <c r="I67" s="128"/>
      <c r="J67" s="26"/>
      <c r="K67" s="26"/>
      <c r="L67" s="30"/>
    </row>
    <row r="68" s="24" customFormat="true" ht="6.95" hidden="false" customHeight="true" outlineLevel="0" collapsed="false">
      <c r="B68" s="25"/>
      <c r="C68" s="26"/>
      <c r="D68" s="26"/>
      <c r="E68" s="26"/>
      <c r="F68" s="26"/>
      <c r="G68" s="26"/>
      <c r="H68" s="26"/>
      <c r="I68" s="128"/>
      <c r="J68" s="26"/>
      <c r="K68" s="26"/>
      <c r="L68" s="30"/>
    </row>
    <row r="69" s="24" customFormat="true" ht="12" hidden="false" customHeight="true" outlineLevel="0" collapsed="false">
      <c r="B69" s="25"/>
      <c r="C69" s="17" t="s">
        <v>16</v>
      </c>
      <c r="D69" s="26"/>
      <c r="E69" s="26"/>
      <c r="F69" s="26"/>
      <c r="G69" s="26"/>
      <c r="H69" s="26"/>
      <c r="I69" s="128"/>
      <c r="J69" s="26"/>
      <c r="K69" s="26"/>
      <c r="L69" s="30"/>
    </row>
    <row r="70" s="24" customFormat="true" ht="16.5" hidden="false" customHeight="true" outlineLevel="0" collapsed="false">
      <c r="B70" s="25"/>
      <c r="C70" s="26"/>
      <c r="D70" s="26"/>
      <c r="E70" s="158" t="str">
        <f aca="false">E7</f>
        <v>Oprava koleje v úseku Střelice - Hrušovany nad Jevišovkou_K</v>
      </c>
      <c r="F70" s="158"/>
      <c r="G70" s="158"/>
      <c r="H70" s="158"/>
      <c r="I70" s="128"/>
      <c r="J70" s="26"/>
      <c r="K70" s="26"/>
      <c r="L70" s="30"/>
    </row>
    <row r="71" s="24" customFormat="true" ht="12" hidden="false" customHeight="true" outlineLevel="0" collapsed="false">
      <c r="B71" s="25"/>
      <c r="C71" s="17" t="s">
        <v>109</v>
      </c>
      <c r="D71" s="26"/>
      <c r="E71" s="26"/>
      <c r="F71" s="26"/>
      <c r="G71" s="26"/>
      <c r="H71" s="26"/>
      <c r="I71" s="128"/>
      <c r="J71" s="26"/>
      <c r="K71" s="26"/>
      <c r="L71" s="30"/>
    </row>
    <row r="72" s="24" customFormat="true" ht="16.5" hidden="false" customHeight="true" outlineLevel="0" collapsed="false">
      <c r="B72" s="25"/>
      <c r="C72" s="26"/>
      <c r="D72" s="26"/>
      <c r="E72" s="52" t="str">
        <f aca="false">E9</f>
        <v>VRN - Vedlejší rozpočtové náklady</v>
      </c>
      <c r="F72" s="52"/>
      <c r="G72" s="52"/>
      <c r="H72" s="52"/>
      <c r="I72" s="128"/>
      <c r="J72" s="26"/>
      <c r="K72" s="26"/>
      <c r="L72" s="30"/>
    </row>
    <row r="73" s="24" customFormat="true" ht="6.95" hidden="false" customHeight="true" outlineLevel="0" collapsed="false">
      <c r="B73" s="25"/>
      <c r="C73" s="26"/>
      <c r="D73" s="26"/>
      <c r="E73" s="26"/>
      <c r="F73" s="26"/>
      <c r="G73" s="26"/>
      <c r="H73" s="26"/>
      <c r="I73" s="128"/>
      <c r="J73" s="26"/>
      <c r="K73" s="26"/>
      <c r="L73" s="30"/>
    </row>
    <row r="74" s="24" customFormat="true" ht="12" hidden="false" customHeight="true" outlineLevel="0" collapsed="false">
      <c r="B74" s="25"/>
      <c r="C74" s="17" t="s">
        <v>21</v>
      </c>
      <c r="D74" s="26"/>
      <c r="E74" s="26"/>
      <c r="F74" s="18" t="str">
        <f aca="false">F12</f>
        <v>Střelice - Hrušovany nad Jevišovkou</v>
      </c>
      <c r="G74" s="26"/>
      <c r="H74" s="26"/>
      <c r="I74" s="130" t="s">
        <v>23</v>
      </c>
      <c r="J74" s="159" t="str">
        <f aca="false">IF(J12="","",J12)</f>
        <v>Vyplň údaj</v>
      </c>
      <c r="K74" s="26"/>
      <c r="L74" s="30"/>
    </row>
    <row r="75" s="24" customFormat="true" ht="6.95" hidden="false" customHeight="true" outlineLevel="0" collapsed="false">
      <c r="B75" s="25"/>
      <c r="C75" s="26"/>
      <c r="D75" s="26"/>
      <c r="E75" s="26"/>
      <c r="F75" s="26"/>
      <c r="G75" s="26"/>
      <c r="H75" s="26"/>
      <c r="I75" s="128"/>
      <c r="J75" s="26"/>
      <c r="K75" s="26"/>
      <c r="L75" s="30"/>
    </row>
    <row r="76" s="24" customFormat="true" ht="13.65" hidden="false" customHeight="true" outlineLevel="0" collapsed="false">
      <c r="B76" s="25"/>
      <c r="C76" s="17" t="s">
        <v>26</v>
      </c>
      <c r="D76" s="26"/>
      <c r="E76" s="26"/>
      <c r="F76" s="18" t="str">
        <f aca="false">E15</f>
        <v>Správa železniční dopravní cesty,státní organizace</v>
      </c>
      <c r="G76" s="26"/>
      <c r="H76" s="26"/>
      <c r="I76" s="130" t="s">
        <v>33</v>
      </c>
      <c r="J76" s="160" t="str">
        <f aca="false">E21</f>
        <v>DMC Havlíčkův Brod, s.r.o.</v>
      </c>
      <c r="K76" s="26"/>
      <c r="L76" s="30"/>
    </row>
    <row r="77" s="24" customFormat="true" ht="13.65" hidden="false" customHeight="true" outlineLevel="0" collapsed="false">
      <c r="B77" s="25"/>
      <c r="C77" s="17" t="s">
        <v>32</v>
      </c>
      <c r="D77" s="26"/>
      <c r="E77" s="26"/>
      <c r="F77" s="18" t="str">
        <f aca="false">IF(E18="","",E18)</f>
        <v>Vyplň údaj</v>
      </c>
      <c r="G77" s="26"/>
      <c r="H77" s="26"/>
      <c r="I77" s="130" t="s">
        <v>38</v>
      </c>
      <c r="J77" s="160" t="str">
        <f aca="false">E24</f>
        <v>DMC Havlíčkův Brod, s.r.o.</v>
      </c>
      <c r="K77" s="26"/>
      <c r="L77" s="30"/>
    </row>
    <row r="78" s="24" customFormat="true" ht="10.3" hidden="false" customHeight="true" outlineLevel="0" collapsed="false">
      <c r="B78" s="25"/>
      <c r="C78" s="26"/>
      <c r="D78" s="26"/>
      <c r="E78" s="26"/>
      <c r="F78" s="26"/>
      <c r="G78" s="26"/>
      <c r="H78" s="26"/>
      <c r="I78" s="128"/>
      <c r="J78" s="26"/>
      <c r="K78" s="26"/>
      <c r="L78" s="30"/>
    </row>
    <row r="79" s="182" customFormat="true" ht="29.3" hidden="false" customHeight="true" outlineLevel="0" collapsed="false">
      <c r="B79" s="183"/>
      <c r="C79" s="184" t="s">
        <v>120</v>
      </c>
      <c r="D79" s="185" t="s">
        <v>59</v>
      </c>
      <c r="E79" s="185" t="s">
        <v>55</v>
      </c>
      <c r="F79" s="185" t="s">
        <v>56</v>
      </c>
      <c r="G79" s="185" t="s">
        <v>121</v>
      </c>
      <c r="H79" s="185" t="s">
        <v>122</v>
      </c>
      <c r="I79" s="186" t="s">
        <v>123</v>
      </c>
      <c r="J79" s="187" t="s">
        <v>113</v>
      </c>
      <c r="K79" s="188" t="s">
        <v>124</v>
      </c>
      <c r="L79" s="189"/>
      <c r="M79" s="70"/>
      <c r="N79" s="71" t="s">
        <v>44</v>
      </c>
      <c r="O79" s="71" t="s">
        <v>125</v>
      </c>
      <c r="P79" s="71" t="s">
        <v>126</v>
      </c>
      <c r="Q79" s="71" t="s">
        <v>127</v>
      </c>
      <c r="R79" s="71" t="s">
        <v>128</v>
      </c>
      <c r="S79" s="71" t="s">
        <v>129</v>
      </c>
      <c r="T79" s="72" t="s">
        <v>130</v>
      </c>
    </row>
    <row r="80" s="24" customFormat="true" ht="22.8" hidden="false" customHeight="true" outlineLevel="0" collapsed="false">
      <c r="B80" s="25"/>
      <c r="C80" s="78" t="s">
        <v>131</v>
      </c>
      <c r="D80" s="26"/>
      <c r="E80" s="26"/>
      <c r="F80" s="26"/>
      <c r="G80" s="26"/>
      <c r="H80" s="26"/>
      <c r="I80" s="128"/>
      <c r="J80" s="190" t="n">
        <f aca="false">BK80</f>
        <v>0</v>
      </c>
      <c r="K80" s="26"/>
      <c r="L80" s="30"/>
      <c r="M80" s="73"/>
      <c r="N80" s="74"/>
      <c r="O80" s="74"/>
      <c r="P80" s="191" t="n">
        <f aca="false">P81</f>
        <v>0</v>
      </c>
      <c r="Q80" s="74"/>
      <c r="R80" s="191" t="n">
        <f aca="false">R81</f>
        <v>0</v>
      </c>
      <c r="S80" s="74"/>
      <c r="T80" s="192" t="n">
        <f aca="false">T81</f>
        <v>0</v>
      </c>
      <c r="AT80" s="3" t="s">
        <v>73</v>
      </c>
      <c r="AU80" s="3" t="s">
        <v>115</v>
      </c>
      <c r="BK80" s="193" t="n">
        <f aca="false">BK81</f>
        <v>0</v>
      </c>
    </row>
    <row r="81" s="194" customFormat="true" ht="25.9" hidden="false" customHeight="true" outlineLevel="0" collapsed="false">
      <c r="B81" s="195"/>
      <c r="C81" s="196"/>
      <c r="D81" s="197" t="s">
        <v>73</v>
      </c>
      <c r="E81" s="198" t="s">
        <v>106</v>
      </c>
      <c r="F81" s="198" t="s">
        <v>104</v>
      </c>
      <c r="G81" s="196"/>
      <c r="H81" s="196"/>
      <c r="I81" s="199"/>
      <c r="J81" s="200" t="n">
        <f aca="false">BK81</f>
        <v>0</v>
      </c>
      <c r="K81" s="196"/>
      <c r="L81" s="201"/>
      <c r="M81" s="202"/>
      <c r="N81" s="203"/>
      <c r="O81" s="203"/>
      <c r="P81" s="204" t="n">
        <f aca="false">SUM(P82:P103)</f>
        <v>0</v>
      </c>
      <c r="Q81" s="203"/>
      <c r="R81" s="204" t="n">
        <f aca="false">SUM(R82:R103)</f>
        <v>0</v>
      </c>
      <c r="S81" s="203"/>
      <c r="T81" s="205" t="n">
        <f aca="false">SUM(T82:T103)</f>
        <v>0</v>
      </c>
      <c r="AR81" s="206" t="s">
        <v>135</v>
      </c>
      <c r="AT81" s="207" t="s">
        <v>73</v>
      </c>
      <c r="AU81" s="207" t="s">
        <v>74</v>
      </c>
      <c r="AY81" s="206" t="s">
        <v>134</v>
      </c>
      <c r="BK81" s="208" t="n">
        <f aca="false">SUM(BK82:BK103)</f>
        <v>0</v>
      </c>
    </row>
    <row r="82" s="24" customFormat="true" ht="16.5" hidden="false" customHeight="true" outlineLevel="0" collapsed="false">
      <c r="B82" s="25"/>
      <c r="C82" s="211" t="s">
        <v>18</v>
      </c>
      <c r="D82" s="211" t="s">
        <v>137</v>
      </c>
      <c r="E82" s="212" t="s">
        <v>1279</v>
      </c>
      <c r="F82" s="213" t="s">
        <v>1280</v>
      </c>
      <c r="G82" s="214" t="s">
        <v>236</v>
      </c>
      <c r="H82" s="215" t="n">
        <v>5</v>
      </c>
      <c r="I82" s="216"/>
      <c r="J82" s="217" t="n">
        <f aca="false">ROUND(I82*H82,2)</f>
        <v>0</v>
      </c>
      <c r="K82" s="213"/>
      <c r="L82" s="30"/>
      <c r="M82" s="218"/>
      <c r="N82" s="219" t="s">
        <v>45</v>
      </c>
      <c r="O82" s="62"/>
      <c r="P82" s="220" t="n">
        <f aca="false">O82*H82</f>
        <v>0</v>
      </c>
      <c r="Q82" s="220" t="n">
        <v>0</v>
      </c>
      <c r="R82" s="220" t="n">
        <f aca="false">Q82*H82</f>
        <v>0</v>
      </c>
      <c r="S82" s="220" t="n">
        <v>0</v>
      </c>
      <c r="T82" s="221" t="n">
        <f aca="false">S82*H82</f>
        <v>0</v>
      </c>
      <c r="AR82" s="3" t="s">
        <v>141</v>
      </c>
      <c r="AT82" s="3" t="s">
        <v>137</v>
      </c>
      <c r="AU82" s="3" t="s">
        <v>18</v>
      </c>
      <c r="AY82" s="3" t="s">
        <v>134</v>
      </c>
      <c r="BE82" s="222" t="n">
        <f aca="false">IF(N82="základní",J82,0)</f>
        <v>0</v>
      </c>
      <c r="BF82" s="222" t="n">
        <f aca="false">IF(N82="snížená",J82,0)</f>
        <v>0</v>
      </c>
      <c r="BG82" s="222" t="n">
        <f aca="false">IF(N82="zákl. přenesená",J82,0)</f>
        <v>0</v>
      </c>
      <c r="BH82" s="222" t="n">
        <f aca="false">IF(N82="sníž. přenesená",J82,0)</f>
        <v>0</v>
      </c>
      <c r="BI82" s="222" t="n">
        <f aca="false">IF(N82="nulová",J82,0)</f>
        <v>0</v>
      </c>
      <c r="BJ82" s="3" t="s">
        <v>18</v>
      </c>
      <c r="BK82" s="222" t="n">
        <f aca="false">ROUND(I82*H82,2)</f>
        <v>0</v>
      </c>
      <c r="BL82" s="3" t="s">
        <v>141</v>
      </c>
      <c r="BM82" s="3" t="s">
        <v>1281</v>
      </c>
    </row>
    <row r="83" s="24" customFormat="true" ht="16.5" hidden="false" customHeight="true" outlineLevel="0" collapsed="false">
      <c r="B83" s="25"/>
      <c r="C83" s="211" t="s">
        <v>83</v>
      </c>
      <c r="D83" s="211" t="s">
        <v>137</v>
      </c>
      <c r="E83" s="212" t="s">
        <v>1282</v>
      </c>
      <c r="F83" s="213" t="s">
        <v>1283</v>
      </c>
      <c r="G83" s="214" t="s">
        <v>741</v>
      </c>
      <c r="H83" s="215" t="n">
        <v>1</v>
      </c>
      <c r="I83" s="216"/>
      <c r="J83" s="217" t="n">
        <f aca="false">ROUND(I83*H83,2)</f>
        <v>0</v>
      </c>
      <c r="K83" s="213"/>
      <c r="L83" s="30"/>
      <c r="M83" s="218"/>
      <c r="N83" s="219" t="s">
        <v>45</v>
      </c>
      <c r="O83" s="62"/>
      <c r="P83" s="220" t="n">
        <f aca="false">O83*H83</f>
        <v>0</v>
      </c>
      <c r="Q83" s="220" t="n">
        <v>0</v>
      </c>
      <c r="R83" s="220" t="n">
        <f aca="false">Q83*H83</f>
        <v>0</v>
      </c>
      <c r="S83" s="220" t="n">
        <v>0</v>
      </c>
      <c r="T83" s="221" t="n">
        <f aca="false">S83*H83</f>
        <v>0</v>
      </c>
      <c r="AR83" s="3" t="s">
        <v>141</v>
      </c>
      <c r="AT83" s="3" t="s">
        <v>137</v>
      </c>
      <c r="AU83" s="3" t="s">
        <v>18</v>
      </c>
      <c r="AY83" s="3" t="s">
        <v>134</v>
      </c>
      <c r="BE83" s="222" t="n">
        <f aca="false">IF(N83="základní",J83,0)</f>
        <v>0</v>
      </c>
      <c r="BF83" s="222" t="n">
        <f aca="false">IF(N83="snížená",J83,0)</f>
        <v>0</v>
      </c>
      <c r="BG83" s="222" t="n">
        <f aca="false">IF(N83="zákl. přenesená",J83,0)</f>
        <v>0</v>
      </c>
      <c r="BH83" s="222" t="n">
        <f aca="false">IF(N83="sníž. přenesená",J83,0)</f>
        <v>0</v>
      </c>
      <c r="BI83" s="222" t="n">
        <f aca="false">IF(N83="nulová",J83,0)</f>
        <v>0</v>
      </c>
      <c r="BJ83" s="3" t="s">
        <v>18</v>
      </c>
      <c r="BK83" s="222" t="n">
        <f aca="false">ROUND(I83*H83,2)</f>
        <v>0</v>
      </c>
      <c r="BL83" s="3" t="s">
        <v>141</v>
      </c>
      <c r="BM83" s="3" t="s">
        <v>1284</v>
      </c>
    </row>
    <row r="84" s="24" customFormat="true" ht="16.5" hidden="false" customHeight="true" outlineLevel="0" collapsed="false">
      <c r="B84" s="25"/>
      <c r="C84" s="211" t="s">
        <v>157</v>
      </c>
      <c r="D84" s="211" t="s">
        <v>137</v>
      </c>
      <c r="E84" s="212" t="s">
        <v>1285</v>
      </c>
      <c r="F84" s="213" t="s">
        <v>1286</v>
      </c>
      <c r="G84" s="214" t="s">
        <v>741</v>
      </c>
      <c r="H84" s="215" t="n">
        <v>1</v>
      </c>
      <c r="I84" s="216"/>
      <c r="J84" s="217" t="n">
        <f aca="false">ROUND(I84*H84,2)</f>
        <v>0</v>
      </c>
      <c r="K84" s="213"/>
      <c r="L84" s="30"/>
      <c r="M84" s="218"/>
      <c r="N84" s="219" t="s">
        <v>45</v>
      </c>
      <c r="O84" s="62"/>
      <c r="P84" s="220" t="n">
        <f aca="false">O84*H84</f>
        <v>0</v>
      </c>
      <c r="Q84" s="220" t="n">
        <v>0</v>
      </c>
      <c r="R84" s="220" t="n">
        <f aca="false">Q84*H84</f>
        <v>0</v>
      </c>
      <c r="S84" s="220" t="n">
        <v>0</v>
      </c>
      <c r="T84" s="221" t="n">
        <f aca="false">S84*H84</f>
        <v>0</v>
      </c>
      <c r="AR84" s="3" t="s">
        <v>141</v>
      </c>
      <c r="AT84" s="3" t="s">
        <v>137</v>
      </c>
      <c r="AU84" s="3" t="s">
        <v>18</v>
      </c>
      <c r="AY84" s="3" t="s">
        <v>134</v>
      </c>
      <c r="BE84" s="222" t="n">
        <f aca="false">IF(N84="základní",J84,0)</f>
        <v>0</v>
      </c>
      <c r="BF84" s="222" t="n">
        <f aca="false">IF(N84="snížená",J84,0)</f>
        <v>0</v>
      </c>
      <c r="BG84" s="222" t="n">
        <f aca="false">IF(N84="zákl. přenesená",J84,0)</f>
        <v>0</v>
      </c>
      <c r="BH84" s="222" t="n">
        <f aca="false">IF(N84="sníž. přenesená",J84,0)</f>
        <v>0</v>
      </c>
      <c r="BI84" s="222" t="n">
        <f aca="false">IF(N84="nulová",J84,0)</f>
        <v>0</v>
      </c>
      <c r="BJ84" s="3" t="s">
        <v>18</v>
      </c>
      <c r="BK84" s="222" t="n">
        <f aca="false">ROUND(I84*H84,2)</f>
        <v>0</v>
      </c>
      <c r="BL84" s="3" t="s">
        <v>141</v>
      </c>
      <c r="BM84" s="3" t="s">
        <v>1287</v>
      </c>
    </row>
    <row r="85" s="24" customFormat="true" ht="16.5" hidden="false" customHeight="true" outlineLevel="0" collapsed="false">
      <c r="B85" s="25"/>
      <c r="C85" s="211" t="s">
        <v>141</v>
      </c>
      <c r="D85" s="211" t="s">
        <v>137</v>
      </c>
      <c r="E85" s="212" t="s">
        <v>1288</v>
      </c>
      <c r="F85" s="213" t="s">
        <v>1289</v>
      </c>
      <c r="G85" s="214" t="s">
        <v>741</v>
      </c>
      <c r="H85" s="215" t="n">
        <v>1</v>
      </c>
      <c r="I85" s="216"/>
      <c r="J85" s="217" t="n">
        <f aca="false">ROUND(I85*H85,2)</f>
        <v>0</v>
      </c>
      <c r="K85" s="213"/>
      <c r="L85" s="30"/>
      <c r="M85" s="218"/>
      <c r="N85" s="219" t="s">
        <v>45</v>
      </c>
      <c r="O85" s="62"/>
      <c r="P85" s="220" t="n">
        <f aca="false">O85*H85</f>
        <v>0</v>
      </c>
      <c r="Q85" s="220" t="n">
        <v>0</v>
      </c>
      <c r="R85" s="220" t="n">
        <f aca="false">Q85*H85</f>
        <v>0</v>
      </c>
      <c r="S85" s="220" t="n">
        <v>0</v>
      </c>
      <c r="T85" s="221" t="n">
        <f aca="false">S85*H85</f>
        <v>0</v>
      </c>
      <c r="AR85" s="3" t="s">
        <v>141</v>
      </c>
      <c r="AT85" s="3" t="s">
        <v>137</v>
      </c>
      <c r="AU85" s="3" t="s">
        <v>18</v>
      </c>
      <c r="AY85" s="3" t="s">
        <v>134</v>
      </c>
      <c r="BE85" s="222" t="n">
        <f aca="false">IF(N85="základní",J85,0)</f>
        <v>0</v>
      </c>
      <c r="BF85" s="222" t="n">
        <f aca="false">IF(N85="snížená",J85,0)</f>
        <v>0</v>
      </c>
      <c r="BG85" s="222" t="n">
        <f aca="false">IF(N85="zákl. přenesená",J85,0)</f>
        <v>0</v>
      </c>
      <c r="BH85" s="222" t="n">
        <f aca="false">IF(N85="sníž. přenesená",J85,0)</f>
        <v>0</v>
      </c>
      <c r="BI85" s="222" t="n">
        <f aca="false">IF(N85="nulová",J85,0)</f>
        <v>0</v>
      </c>
      <c r="BJ85" s="3" t="s">
        <v>18</v>
      </c>
      <c r="BK85" s="222" t="n">
        <f aca="false">ROUND(I85*H85,2)</f>
        <v>0</v>
      </c>
      <c r="BL85" s="3" t="s">
        <v>141</v>
      </c>
      <c r="BM85" s="3" t="s">
        <v>1290</v>
      </c>
    </row>
    <row r="86" s="24" customFormat="true" ht="16.5" hidden="false" customHeight="true" outlineLevel="0" collapsed="false">
      <c r="B86" s="25"/>
      <c r="C86" s="211" t="s">
        <v>135</v>
      </c>
      <c r="D86" s="211" t="s">
        <v>137</v>
      </c>
      <c r="E86" s="212" t="s">
        <v>1291</v>
      </c>
      <c r="F86" s="213" t="s">
        <v>1292</v>
      </c>
      <c r="G86" s="214" t="s">
        <v>741</v>
      </c>
      <c r="H86" s="215" t="n">
        <v>1</v>
      </c>
      <c r="I86" s="216"/>
      <c r="J86" s="217" t="n">
        <f aca="false">ROUND(I86*H86,2)</f>
        <v>0</v>
      </c>
      <c r="K86" s="213"/>
      <c r="L86" s="30"/>
      <c r="M86" s="218"/>
      <c r="N86" s="219" t="s">
        <v>45</v>
      </c>
      <c r="O86" s="62"/>
      <c r="P86" s="220" t="n">
        <f aca="false">O86*H86</f>
        <v>0</v>
      </c>
      <c r="Q86" s="220" t="n">
        <v>0</v>
      </c>
      <c r="R86" s="220" t="n">
        <f aca="false">Q86*H86</f>
        <v>0</v>
      </c>
      <c r="S86" s="220" t="n">
        <v>0</v>
      </c>
      <c r="T86" s="221" t="n">
        <f aca="false">S86*H86</f>
        <v>0</v>
      </c>
      <c r="AR86" s="3" t="s">
        <v>141</v>
      </c>
      <c r="AT86" s="3" t="s">
        <v>137</v>
      </c>
      <c r="AU86" s="3" t="s">
        <v>18</v>
      </c>
      <c r="AY86" s="3" t="s">
        <v>134</v>
      </c>
      <c r="BE86" s="222" t="n">
        <f aca="false">IF(N86="základní",J86,0)</f>
        <v>0</v>
      </c>
      <c r="BF86" s="222" t="n">
        <f aca="false">IF(N86="snížená",J86,0)</f>
        <v>0</v>
      </c>
      <c r="BG86" s="222" t="n">
        <f aca="false">IF(N86="zákl. přenesená",J86,0)</f>
        <v>0</v>
      </c>
      <c r="BH86" s="222" t="n">
        <f aca="false">IF(N86="sníž. přenesená",J86,0)</f>
        <v>0</v>
      </c>
      <c r="BI86" s="222" t="n">
        <f aca="false">IF(N86="nulová",J86,0)</f>
        <v>0</v>
      </c>
      <c r="BJ86" s="3" t="s">
        <v>18</v>
      </c>
      <c r="BK86" s="222" t="n">
        <f aca="false">ROUND(I86*H86,2)</f>
        <v>0</v>
      </c>
      <c r="BL86" s="3" t="s">
        <v>141</v>
      </c>
      <c r="BM86" s="3" t="s">
        <v>1293</v>
      </c>
    </row>
    <row r="87" s="24" customFormat="true" ht="12.8" hidden="false" customHeight="false" outlineLevel="0" collapsed="false">
      <c r="B87" s="25"/>
      <c r="C87" s="26"/>
      <c r="D87" s="223" t="s">
        <v>143</v>
      </c>
      <c r="E87" s="26"/>
      <c r="F87" s="224" t="s">
        <v>1294</v>
      </c>
      <c r="G87" s="26"/>
      <c r="H87" s="26"/>
      <c r="I87" s="128"/>
      <c r="J87" s="26"/>
      <c r="K87" s="26"/>
      <c r="L87" s="30"/>
      <c r="M87" s="225"/>
      <c r="N87" s="62"/>
      <c r="O87" s="62"/>
      <c r="P87" s="62"/>
      <c r="Q87" s="62"/>
      <c r="R87" s="62"/>
      <c r="S87" s="62"/>
      <c r="T87" s="63"/>
      <c r="AT87" s="3" t="s">
        <v>143</v>
      </c>
      <c r="AU87" s="3" t="s">
        <v>18</v>
      </c>
    </row>
    <row r="88" s="24" customFormat="true" ht="16.5" hidden="false" customHeight="true" outlineLevel="0" collapsed="false">
      <c r="B88" s="25"/>
      <c r="C88" s="211" t="s">
        <v>174</v>
      </c>
      <c r="D88" s="211" t="s">
        <v>137</v>
      </c>
      <c r="E88" s="212" t="s">
        <v>1295</v>
      </c>
      <c r="F88" s="213" t="s">
        <v>1296</v>
      </c>
      <c r="G88" s="214" t="s">
        <v>741</v>
      </c>
      <c r="H88" s="215" t="n">
        <v>1</v>
      </c>
      <c r="I88" s="216"/>
      <c r="J88" s="217" t="n">
        <f aca="false">ROUND(I88*H88,2)</f>
        <v>0</v>
      </c>
      <c r="K88" s="213"/>
      <c r="L88" s="30"/>
      <c r="M88" s="218"/>
      <c r="N88" s="219" t="s">
        <v>45</v>
      </c>
      <c r="O88" s="62"/>
      <c r="P88" s="220" t="n">
        <f aca="false">O88*H88</f>
        <v>0</v>
      </c>
      <c r="Q88" s="220" t="n">
        <v>0</v>
      </c>
      <c r="R88" s="220" t="n">
        <f aca="false">Q88*H88</f>
        <v>0</v>
      </c>
      <c r="S88" s="220" t="n">
        <v>0</v>
      </c>
      <c r="T88" s="221" t="n">
        <f aca="false">S88*H88</f>
        <v>0</v>
      </c>
      <c r="AR88" s="3" t="s">
        <v>141</v>
      </c>
      <c r="AT88" s="3" t="s">
        <v>137</v>
      </c>
      <c r="AU88" s="3" t="s">
        <v>18</v>
      </c>
      <c r="AY88" s="3" t="s">
        <v>134</v>
      </c>
      <c r="BE88" s="222" t="n">
        <f aca="false">IF(N88="základní",J88,0)</f>
        <v>0</v>
      </c>
      <c r="BF88" s="222" t="n">
        <f aca="false">IF(N88="snížená",J88,0)</f>
        <v>0</v>
      </c>
      <c r="BG88" s="222" t="n">
        <f aca="false">IF(N88="zákl. přenesená",J88,0)</f>
        <v>0</v>
      </c>
      <c r="BH88" s="222" t="n">
        <f aca="false">IF(N88="sníž. přenesená",J88,0)</f>
        <v>0</v>
      </c>
      <c r="BI88" s="222" t="n">
        <f aca="false">IF(N88="nulová",J88,0)</f>
        <v>0</v>
      </c>
      <c r="BJ88" s="3" t="s">
        <v>18</v>
      </c>
      <c r="BK88" s="222" t="n">
        <f aca="false">ROUND(I88*H88,2)</f>
        <v>0</v>
      </c>
      <c r="BL88" s="3" t="s">
        <v>141</v>
      </c>
      <c r="BM88" s="3" t="s">
        <v>1297</v>
      </c>
    </row>
    <row r="89" s="24" customFormat="true" ht="12.8" hidden="false" customHeight="false" outlineLevel="0" collapsed="false">
      <c r="B89" s="25"/>
      <c r="C89" s="26"/>
      <c r="D89" s="223" t="s">
        <v>143</v>
      </c>
      <c r="E89" s="26"/>
      <c r="F89" s="224" t="s">
        <v>1298</v>
      </c>
      <c r="G89" s="26"/>
      <c r="H89" s="26"/>
      <c r="I89" s="128"/>
      <c r="J89" s="26"/>
      <c r="K89" s="26"/>
      <c r="L89" s="30"/>
      <c r="M89" s="225"/>
      <c r="N89" s="62"/>
      <c r="O89" s="62"/>
      <c r="P89" s="62"/>
      <c r="Q89" s="62"/>
      <c r="R89" s="62"/>
      <c r="S89" s="62"/>
      <c r="T89" s="63"/>
      <c r="AT89" s="3" t="s">
        <v>143</v>
      </c>
      <c r="AU89" s="3" t="s">
        <v>18</v>
      </c>
    </row>
    <row r="90" s="24" customFormat="true" ht="16.5" hidden="false" customHeight="true" outlineLevel="0" collapsed="false">
      <c r="B90" s="25"/>
      <c r="C90" s="211" t="s">
        <v>184</v>
      </c>
      <c r="D90" s="211" t="s">
        <v>137</v>
      </c>
      <c r="E90" s="212" t="s">
        <v>1299</v>
      </c>
      <c r="F90" s="213" t="s">
        <v>1300</v>
      </c>
      <c r="G90" s="214" t="s">
        <v>1301</v>
      </c>
      <c r="H90" s="215" t="n">
        <v>100</v>
      </c>
      <c r="I90" s="216"/>
      <c r="J90" s="217" t="n">
        <f aca="false">ROUND(I90*H90,2)</f>
        <v>0</v>
      </c>
      <c r="K90" s="213"/>
      <c r="L90" s="30"/>
      <c r="M90" s="218"/>
      <c r="N90" s="219" t="s">
        <v>45</v>
      </c>
      <c r="O90" s="62"/>
      <c r="P90" s="220" t="n">
        <f aca="false">O90*H90</f>
        <v>0</v>
      </c>
      <c r="Q90" s="220" t="n">
        <v>0</v>
      </c>
      <c r="R90" s="220" t="n">
        <f aca="false">Q90*H90</f>
        <v>0</v>
      </c>
      <c r="S90" s="220" t="n">
        <v>0</v>
      </c>
      <c r="T90" s="221" t="n">
        <f aca="false">S90*H90</f>
        <v>0</v>
      </c>
      <c r="AR90" s="3" t="s">
        <v>141</v>
      </c>
      <c r="AT90" s="3" t="s">
        <v>137</v>
      </c>
      <c r="AU90" s="3" t="s">
        <v>18</v>
      </c>
      <c r="AY90" s="3" t="s">
        <v>134</v>
      </c>
      <c r="BE90" s="222" t="n">
        <f aca="false">IF(N90="základní",J90,0)</f>
        <v>0</v>
      </c>
      <c r="BF90" s="222" t="n">
        <f aca="false">IF(N90="snížená",J90,0)</f>
        <v>0</v>
      </c>
      <c r="BG90" s="222" t="n">
        <f aca="false">IF(N90="zákl. přenesená",J90,0)</f>
        <v>0</v>
      </c>
      <c r="BH90" s="222" t="n">
        <f aca="false">IF(N90="sníž. přenesená",J90,0)</f>
        <v>0</v>
      </c>
      <c r="BI90" s="222" t="n">
        <f aca="false">IF(N90="nulová",J90,0)</f>
        <v>0</v>
      </c>
      <c r="BJ90" s="3" t="s">
        <v>18</v>
      </c>
      <c r="BK90" s="222" t="n">
        <f aca="false">ROUND(I90*H90,2)</f>
        <v>0</v>
      </c>
      <c r="BL90" s="3" t="s">
        <v>141</v>
      </c>
      <c r="BM90" s="3" t="s">
        <v>1302</v>
      </c>
    </row>
    <row r="91" s="24" customFormat="true" ht="12.8" hidden="false" customHeight="false" outlineLevel="0" collapsed="false">
      <c r="B91" s="25"/>
      <c r="C91" s="26"/>
      <c r="D91" s="223" t="s">
        <v>143</v>
      </c>
      <c r="E91" s="26"/>
      <c r="F91" s="224" t="s">
        <v>1303</v>
      </c>
      <c r="G91" s="26"/>
      <c r="H91" s="26"/>
      <c r="I91" s="128"/>
      <c r="J91" s="26"/>
      <c r="K91" s="26"/>
      <c r="L91" s="30"/>
      <c r="M91" s="225"/>
      <c r="N91" s="62"/>
      <c r="O91" s="62"/>
      <c r="P91" s="62"/>
      <c r="Q91" s="62"/>
      <c r="R91" s="62"/>
      <c r="S91" s="62"/>
      <c r="T91" s="63"/>
      <c r="AT91" s="3" t="s">
        <v>143</v>
      </c>
      <c r="AU91" s="3" t="s">
        <v>18</v>
      </c>
    </row>
    <row r="92" s="24" customFormat="true" ht="16.5" hidden="false" customHeight="true" outlineLevel="0" collapsed="false">
      <c r="B92" s="25"/>
      <c r="C92" s="211" t="s">
        <v>168</v>
      </c>
      <c r="D92" s="211" t="s">
        <v>137</v>
      </c>
      <c r="E92" s="212" t="s">
        <v>1304</v>
      </c>
      <c r="F92" s="213" t="s">
        <v>1305</v>
      </c>
      <c r="G92" s="214" t="s">
        <v>1301</v>
      </c>
      <c r="H92" s="215" t="n">
        <v>220</v>
      </c>
      <c r="I92" s="216"/>
      <c r="J92" s="217" t="n">
        <f aca="false">ROUND(I92*H92,2)</f>
        <v>0</v>
      </c>
      <c r="K92" s="213"/>
      <c r="L92" s="30"/>
      <c r="M92" s="218"/>
      <c r="N92" s="219" t="s">
        <v>45</v>
      </c>
      <c r="O92" s="62"/>
      <c r="P92" s="220" t="n">
        <f aca="false">O92*H92</f>
        <v>0</v>
      </c>
      <c r="Q92" s="220" t="n">
        <v>0</v>
      </c>
      <c r="R92" s="220" t="n">
        <f aca="false">Q92*H92</f>
        <v>0</v>
      </c>
      <c r="S92" s="220" t="n">
        <v>0</v>
      </c>
      <c r="T92" s="221" t="n">
        <f aca="false">S92*H92</f>
        <v>0</v>
      </c>
      <c r="AR92" s="3" t="s">
        <v>141</v>
      </c>
      <c r="AT92" s="3" t="s">
        <v>137</v>
      </c>
      <c r="AU92" s="3" t="s">
        <v>18</v>
      </c>
      <c r="AY92" s="3" t="s">
        <v>134</v>
      </c>
      <c r="BE92" s="222" t="n">
        <f aca="false">IF(N92="základní",J92,0)</f>
        <v>0</v>
      </c>
      <c r="BF92" s="222" t="n">
        <f aca="false">IF(N92="snížená",J92,0)</f>
        <v>0</v>
      </c>
      <c r="BG92" s="222" t="n">
        <f aca="false">IF(N92="zákl. přenesená",J92,0)</f>
        <v>0</v>
      </c>
      <c r="BH92" s="222" t="n">
        <f aca="false">IF(N92="sníž. přenesená",J92,0)</f>
        <v>0</v>
      </c>
      <c r="BI92" s="222" t="n">
        <f aca="false">IF(N92="nulová",J92,0)</f>
        <v>0</v>
      </c>
      <c r="BJ92" s="3" t="s">
        <v>18</v>
      </c>
      <c r="BK92" s="222" t="n">
        <f aca="false">ROUND(I92*H92,2)</f>
        <v>0</v>
      </c>
      <c r="BL92" s="3" t="s">
        <v>141</v>
      </c>
      <c r="BM92" s="3" t="s">
        <v>1306</v>
      </c>
    </row>
    <row r="93" s="24" customFormat="true" ht="12.8" hidden="false" customHeight="false" outlineLevel="0" collapsed="false">
      <c r="B93" s="25"/>
      <c r="C93" s="26"/>
      <c r="D93" s="223" t="s">
        <v>143</v>
      </c>
      <c r="E93" s="26"/>
      <c r="F93" s="224" t="s">
        <v>1307</v>
      </c>
      <c r="G93" s="26"/>
      <c r="H93" s="26"/>
      <c r="I93" s="128"/>
      <c r="J93" s="26"/>
      <c r="K93" s="26"/>
      <c r="L93" s="30"/>
      <c r="M93" s="225"/>
      <c r="N93" s="62"/>
      <c r="O93" s="62"/>
      <c r="P93" s="62"/>
      <c r="Q93" s="62"/>
      <c r="R93" s="62"/>
      <c r="S93" s="62"/>
      <c r="T93" s="63"/>
      <c r="AT93" s="3" t="s">
        <v>143</v>
      </c>
      <c r="AU93" s="3" t="s">
        <v>18</v>
      </c>
    </row>
    <row r="94" s="24" customFormat="true" ht="33.75" hidden="false" customHeight="true" outlineLevel="0" collapsed="false">
      <c r="B94" s="25"/>
      <c r="C94" s="211" t="s">
        <v>202</v>
      </c>
      <c r="D94" s="211" t="s">
        <v>137</v>
      </c>
      <c r="E94" s="212" t="s">
        <v>1308</v>
      </c>
      <c r="F94" s="213" t="s">
        <v>1309</v>
      </c>
      <c r="G94" s="214" t="s">
        <v>741</v>
      </c>
      <c r="H94" s="215" t="n">
        <v>1</v>
      </c>
      <c r="I94" s="216"/>
      <c r="J94" s="217" t="n">
        <f aca="false">ROUND(I94*H94,2)</f>
        <v>0</v>
      </c>
      <c r="K94" s="213"/>
      <c r="L94" s="30"/>
      <c r="M94" s="218"/>
      <c r="N94" s="219" t="s">
        <v>45</v>
      </c>
      <c r="O94" s="62"/>
      <c r="P94" s="220" t="n">
        <f aca="false">O94*H94</f>
        <v>0</v>
      </c>
      <c r="Q94" s="220" t="n">
        <v>0</v>
      </c>
      <c r="R94" s="220" t="n">
        <f aca="false">Q94*H94</f>
        <v>0</v>
      </c>
      <c r="S94" s="220" t="n">
        <v>0</v>
      </c>
      <c r="T94" s="221" t="n">
        <f aca="false">S94*H94</f>
        <v>0</v>
      </c>
      <c r="AR94" s="3" t="s">
        <v>141</v>
      </c>
      <c r="AT94" s="3" t="s">
        <v>137</v>
      </c>
      <c r="AU94" s="3" t="s">
        <v>18</v>
      </c>
      <c r="AY94" s="3" t="s">
        <v>134</v>
      </c>
      <c r="BE94" s="222" t="n">
        <f aca="false">IF(N94="základní",J94,0)</f>
        <v>0</v>
      </c>
      <c r="BF94" s="222" t="n">
        <f aca="false">IF(N94="snížená",J94,0)</f>
        <v>0</v>
      </c>
      <c r="BG94" s="222" t="n">
        <f aca="false">IF(N94="zákl. přenesená",J94,0)</f>
        <v>0</v>
      </c>
      <c r="BH94" s="222" t="n">
        <f aca="false">IF(N94="sníž. přenesená",J94,0)</f>
        <v>0</v>
      </c>
      <c r="BI94" s="222" t="n">
        <f aca="false">IF(N94="nulová",J94,0)</f>
        <v>0</v>
      </c>
      <c r="BJ94" s="3" t="s">
        <v>18</v>
      </c>
      <c r="BK94" s="222" t="n">
        <f aca="false">ROUND(I94*H94,2)</f>
        <v>0</v>
      </c>
      <c r="BL94" s="3" t="s">
        <v>141</v>
      </c>
      <c r="BM94" s="3" t="s">
        <v>1310</v>
      </c>
    </row>
    <row r="95" s="24" customFormat="true" ht="12.8" hidden="false" customHeight="false" outlineLevel="0" collapsed="false">
      <c r="B95" s="25"/>
      <c r="C95" s="26"/>
      <c r="D95" s="223" t="s">
        <v>143</v>
      </c>
      <c r="E95" s="26"/>
      <c r="F95" s="224" t="s">
        <v>1311</v>
      </c>
      <c r="G95" s="26"/>
      <c r="H95" s="26"/>
      <c r="I95" s="128"/>
      <c r="J95" s="26"/>
      <c r="K95" s="26"/>
      <c r="L95" s="30"/>
      <c r="M95" s="225"/>
      <c r="N95" s="62"/>
      <c r="O95" s="62"/>
      <c r="P95" s="62"/>
      <c r="Q95" s="62"/>
      <c r="R95" s="62"/>
      <c r="S95" s="62"/>
      <c r="T95" s="63"/>
      <c r="AT95" s="3" t="s">
        <v>143</v>
      </c>
      <c r="AU95" s="3" t="s">
        <v>18</v>
      </c>
    </row>
    <row r="96" s="24" customFormat="true" ht="16.5" hidden="false" customHeight="true" outlineLevel="0" collapsed="false">
      <c r="B96" s="25"/>
      <c r="C96" s="211" t="s">
        <v>213</v>
      </c>
      <c r="D96" s="211" t="s">
        <v>137</v>
      </c>
      <c r="E96" s="212" t="s">
        <v>1312</v>
      </c>
      <c r="F96" s="213" t="s">
        <v>1313</v>
      </c>
      <c r="G96" s="214" t="s">
        <v>741</v>
      </c>
      <c r="H96" s="215" t="n">
        <v>1</v>
      </c>
      <c r="I96" s="216"/>
      <c r="J96" s="217" t="n">
        <f aca="false">ROUND(I96*H96,2)</f>
        <v>0</v>
      </c>
      <c r="K96" s="213"/>
      <c r="L96" s="30"/>
      <c r="M96" s="218"/>
      <c r="N96" s="219" t="s">
        <v>45</v>
      </c>
      <c r="O96" s="62"/>
      <c r="P96" s="220" t="n">
        <f aca="false">O96*H96</f>
        <v>0</v>
      </c>
      <c r="Q96" s="220" t="n">
        <v>0</v>
      </c>
      <c r="R96" s="220" t="n">
        <f aca="false">Q96*H96</f>
        <v>0</v>
      </c>
      <c r="S96" s="220" t="n">
        <v>0</v>
      </c>
      <c r="T96" s="221" t="n">
        <f aca="false">S96*H96</f>
        <v>0</v>
      </c>
      <c r="AR96" s="3" t="s">
        <v>141</v>
      </c>
      <c r="AT96" s="3" t="s">
        <v>137</v>
      </c>
      <c r="AU96" s="3" t="s">
        <v>18</v>
      </c>
      <c r="AY96" s="3" t="s">
        <v>134</v>
      </c>
      <c r="BE96" s="222" t="n">
        <f aca="false">IF(N96="základní",J96,0)</f>
        <v>0</v>
      </c>
      <c r="BF96" s="222" t="n">
        <f aca="false">IF(N96="snížená",J96,0)</f>
        <v>0</v>
      </c>
      <c r="BG96" s="222" t="n">
        <f aca="false">IF(N96="zákl. přenesená",J96,0)</f>
        <v>0</v>
      </c>
      <c r="BH96" s="222" t="n">
        <f aca="false">IF(N96="sníž. přenesená",J96,0)</f>
        <v>0</v>
      </c>
      <c r="BI96" s="222" t="n">
        <f aca="false">IF(N96="nulová",J96,0)</f>
        <v>0</v>
      </c>
      <c r="BJ96" s="3" t="s">
        <v>18</v>
      </c>
      <c r="BK96" s="222" t="n">
        <f aca="false">ROUND(I96*H96,2)</f>
        <v>0</v>
      </c>
      <c r="BL96" s="3" t="s">
        <v>141</v>
      </c>
      <c r="BM96" s="3" t="s">
        <v>1314</v>
      </c>
    </row>
    <row r="97" s="24" customFormat="true" ht="16.5" hidden="false" customHeight="true" outlineLevel="0" collapsed="false">
      <c r="B97" s="25"/>
      <c r="C97" s="211" t="s">
        <v>25</v>
      </c>
      <c r="D97" s="211" t="s">
        <v>137</v>
      </c>
      <c r="E97" s="212" t="s">
        <v>1315</v>
      </c>
      <c r="F97" s="213" t="s">
        <v>1316</v>
      </c>
      <c r="G97" s="214" t="s">
        <v>310</v>
      </c>
      <c r="H97" s="215" t="n">
        <v>3302.484</v>
      </c>
      <c r="I97" s="216"/>
      <c r="J97" s="217" t="n">
        <f aca="false">ROUND(I97*H97,2)</f>
        <v>0</v>
      </c>
      <c r="K97" s="213" t="s">
        <v>147</v>
      </c>
      <c r="L97" s="30"/>
      <c r="M97" s="218"/>
      <c r="N97" s="219" t="s">
        <v>45</v>
      </c>
      <c r="O97" s="62"/>
      <c r="P97" s="220" t="n">
        <f aca="false">O97*H97</f>
        <v>0</v>
      </c>
      <c r="Q97" s="220" t="n">
        <v>0</v>
      </c>
      <c r="R97" s="220" t="n">
        <f aca="false">Q97*H97</f>
        <v>0</v>
      </c>
      <c r="S97" s="220" t="n">
        <v>0</v>
      </c>
      <c r="T97" s="221" t="n">
        <f aca="false">S97*H97</f>
        <v>0</v>
      </c>
      <c r="AR97" s="3" t="s">
        <v>141</v>
      </c>
      <c r="AT97" s="3" t="s">
        <v>137</v>
      </c>
      <c r="AU97" s="3" t="s">
        <v>18</v>
      </c>
      <c r="AY97" s="3" t="s">
        <v>134</v>
      </c>
      <c r="BE97" s="222" t="n">
        <f aca="false">IF(N97="základní",J97,0)</f>
        <v>0</v>
      </c>
      <c r="BF97" s="222" t="n">
        <f aca="false">IF(N97="snížená",J97,0)</f>
        <v>0</v>
      </c>
      <c r="BG97" s="222" t="n">
        <f aca="false">IF(N97="zákl. přenesená",J97,0)</f>
        <v>0</v>
      </c>
      <c r="BH97" s="222" t="n">
        <f aca="false">IF(N97="sníž. přenesená",J97,0)</f>
        <v>0</v>
      </c>
      <c r="BI97" s="222" t="n">
        <f aca="false">IF(N97="nulová",J97,0)</f>
        <v>0</v>
      </c>
      <c r="BJ97" s="3" t="s">
        <v>18</v>
      </c>
      <c r="BK97" s="222" t="n">
        <f aca="false">ROUND(I97*H97,2)</f>
        <v>0</v>
      </c>
      <c r="BL97" s="3" t="s">
        <v>141</v>
      </c>
      <c r="BM97" s="3" t="s">
        <v>1317</v>
      </c>
    </row>
    <row r="98" s="226" customFormat="true" ht="12.8" hidden="false" customHeight="false" outlineLevel="0" collapsed="false">
      <c r="B98" s="227"/>
      <c r="C98" s="228"/>
      <c r="D98" s="223" t="s">
        <v>150</v>
      </c>
      <c r="E98" s="229"/>
      <c r="F98" s="230" t="s">
        <v>1318</v>
      </c>
      <c r="G98" s="228"/>
      <c r="H98" s="229"/>
      <c r="I98" s="231"/>
      <c r="J98" s="228"/>
      <c r="K98" s="228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150</v>
      </c>
      <c r="AU98" s="236" t="s">
        <v>18</v>
      </c>
      <c r="AV98" s="226" t="s">
        <v>18</v>
      </c>
      <c r="AW98" s="226" t="s">
        <v>37</v>
      </c>
      <c r="AX98" s="226" t="s">
        <v>74</v>
      </c>
      <c r="AY98" s="236" t="s">
        <v>134</v>
      </c>
    </row>
    <row r="99" s="237" customFormat="true" ht="12.8" hidden="false" customHeight="false" outlineLevel="0" collapsed="false">
      <c r="B99" s="238"/>
      <c r="C99" s="239"/>
      <c r="D99" s="223" t="s">
        <v>150</v>
      </c>
      <c r="E99" s="240"/>
      <c r="F99" s="241" t="s">
        <v>1319</v>
      </c>
      <c r="G99" s="239"/>
      <c r="H99" s="242" t="n">
        <v>150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AT99" s="248" t="s">
        <v>150</v>
      </c>
      <c r="AU99" s="248" t="s">
        <v>18</v>
      </c>
      <c r="AV99" s="237" t="s">
        <v>83</v>
      </c>
      <c r="AW99" s="237" t="s">
        <v>37</v>
      </c>
      <c r="AX99" s="237" t="s">
        <v>74</v>
      </c>
      <c r="AY99" s="248" t="s">
        <v>134</v>
      </c>
    </row>
    <row r="100" s="237" customFormat="true" ht="12.8" hidden="false" customHeight="false" outlineLevel="0" collapsed="false">
      <c r="B100" s="238"/>
      <c r="C100" s="239"/>
      <c r="D100" s="223" t="s">
        <v>150</v>
      </c>
      <c r="E100" s="240"/>
      <c r="F100" s="241" t="s">
        <v>1320</v>
      </c>
      <c r="G100" s="239"/>
      <c r="H100" s="242" t="n">
        <v>3052.484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AT100" s="248" t="s">
        <v>150</v>
      </c>
      <c r="AU100" s="248" t="s">
        <v>18</v>
      </c>
      <c r="AV100" s="237" t="s">
        <v>83</v>
      </c>
      <c r="AW100" s="237" t="s">
        <v>37</v>
      </c>
      <c r="AX100" s="237" t="s">
        <v>74</v>
      </c>
      <c r="AY100" s="248" t="s">
        <v>134</v>
      </c>
    </row>
    <row r="101" s="226" customFormat="true" ht="12.8" hidden="false" customHeight="false" outlineLevel="0" collapsed="false">
      <c r="B101" s="227"/>
      <c r="C101" s="228"/>
      <c r="D101" s="223" t="s">
        <v>150</v>
      </c>
      <c r="E101" s="229"/>
      <c r="F101" s="230" t="s">
        <v>154</v>
      </c>
      <c r="G101" s="228"/>
      <c r="H101" s="229"/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150</v>
      </c>
      <c r="AU101" s="236" t="s">
        <v>18</v>
      </c>
      <c r="AV101" s="226" t="s">
        <v>18</v>
      </c>
      <c r="AW101" s="226" t="s">
        <v>37</v>
      </c>
      <c r="AX101" s="226" t="s">
        <v>74</v>
      </c>
      <c r="AY101" s="236" t="s">
        <v>134</v>
      </c>
    </row>
    <row r="102" s="237" customFormat="true" ht="12.8" hidden="false" customHeight="false" outlineLevel="0" collapsed="false">
      <c r="B102" s="238"/>
      <c r="C102" s="239"/>
      <c r="D102" s="223" t="s">
        <v>150</v>
      </c>
      <c r="E102" s="240"/>
      <c r="F102" s="241" t="s">
        <v>1321</v>
      </c>
      <c r="G102" s="239"/>
      <c r="H102" s="242" t="n">
        <v>100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AT102" s="248" t="s">
        <v>150</v>
      </c>
      <c r="AU102" s="248" t="s">
        <v>18</v>
      </c>
      <c r="AV102" s="237" t="s">
        <v>83</v>
      </c>
      <c r="AW102" s="237" t="s">
        <v>37</v>
      </c>
      <c r="AX102" s="237" t="s">
        <v>74</v>
      </c>
      <c r="AY102" s="248" t="s">
        <v>134</v>
      </c>
    </row>
    <row r="103" s="249" customFormat="true" ht="12.8" hidden="false" customHeight="false" outlineLevel="0" collapsed="false">
      <c r="B103" s="250"/>
      <c r="C103" s="251"/>
      <c r="D103" s="223" t="s">
        <v>150</v>
      </c>
      <c r="E103" s="252"/>
      <c r="F103" s="253" t="s">
        <v>156</v>
      </c>
      <c r="G103" s="251"/>
      <c r="H103" s="254" t="n">
        <v>3302.484</v>
      </c>
      <c r="I103" s="255"/>
      <c r="J103" s="251"/>
      <c r="K103" s="251"/>
      <c r="L103" s="256"/>
      <c r="M103" s="293"/>
      <c r="N103" s="294"/>
      <c r="O103" s="294"/>
      <c r="P103" s="294"/>
      <c r="Q103" s="294"/>
      <c r="R103" s="294"/>
      <c r="S103" s="294"/>
      <c r="T103" s="295"/>
      <c r="AT103" s="260" t="s">
        <v>150</v>
      </c>
      <c r="AU103" s="260" t="s">
        <v>18</v>
      </c>
      <c r="AV103" s="249" t="s">
        <v>141</v>
      </c>
      <c r="AW103" s="249" t="s">
        <v>37</v>
      </c>
      <c r="AX103" s="249" t="s">
        <v>18</v>
      </c>
      <c r="AY103" s="260" t="s">
        <v>134</v>
      </c>
    </row>
    <row r="104" s="24" customFormat="true" ht="6.95" hidden="false" customHeight="true" outlineLevel="0" collapsed="false">
      <c r="B104" s="44"/>
      <c r="C104" s="45"/>
      <c r="D104" s="45"/>
      <c r="E104" s="45"/>
      <c r="F104" s="45"/>
      <c r="G104" s="45"/>
      <c r="H104" s="45"/>
      <c r="I104" s="154"/>
      <c r="J104" s="45"/>
      <c r="K104" s="45"/>
      <c r="L104" s="30"/>
    </row>
  </sheetData>
  <sheetProtection algorithmName="SHA-512" hashValue="S2SYD+C6Dxq3yASCRVt9XjAD7tRnr/wrwpzAbyL8ZRXTIVvj9/ZHBoVzNDAxGel16znBRz9HadR0/L79eKDg/A==" saltValue="okHAGu57KtNb0KEQGuAqF/aqSwhrgK0etW7/t2qNgq0D+f6BfIKQKj1SB4B2K3RIoo/DwCmCjvF/XvAsxxznYg==" spinCount="100000" sheet="true" password="cc35" objects="true" scenarios="true" formatColumns="false" formatRows="false" autoFilter="false"/>
  <autoFilter ref="C79:K103"/>
  <mergeCells count="9">
    <mergeCell ref="L2:V2"/>
    <mergeCell ref="E7:H7"/>
    <mergeCell ref="E9:H9"/>
    <mergeCell ref="E18:H18"/>
    <mergeCell ref="E27:H27"/>
    <mergeCell ref="E48:H48"/>
    <mergeCell ref="E50:H50"/>
    <mergeCell ref="E70:H70"/>
    <mergeCell ref="E72:H7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LibreOffice/6.1.5.2$Windows_X86_64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2019-05-07T11:27:18Z</dcterms:created>
  <dc:creator/>
  <dc:description/>
  <dc:language>cs-CZ</dc:language>
  <cp:lastModifiedBy/>
  <dcterms:modified xsi:type="dcterms:W3CDTF">2019-05-12T19:51:10Z</dcterms:modified>
  <cp:revision>1</cp:revision>
  <dc:subject/>
  <dc:title/>
</cp:coreProperties>
</file>